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1.xml" ContentType="application/vnd.ms-excel.threadedcomment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77A0D646-C93F-4B58-9ABF-2DF64FEA9D31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省エネ加速化特例計算シート" sheetId="18" r:id="rId1"/>
  </sheets>
  <definedNames>
    <definedName name="_xlnm._FilterDatabase" localSheetId="0" hidden="1">省エネ加速化特例計算シート!$A$15:$EN$24</definedName>
    <definedName name="_xlnm.Print_Area" localSheetId="0">省エネ加速化特例計算シート!$A$1:$ES$25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8" l="1"/>
  <c r="M17" i="18"/>
  <c r="E18" i="18" l="1"/>
  <c r="E17" i="18"/>
  <c r="DY18" i="18"/>
  <c r="DY17" i="18"/>
  <c r="DZ11" i="18"/>
  <c r="DZ9" i="18"/>
  <c r="DZ7" i="18"/>
  <c r="DZ5" i="18"/>
  <c r="DK18" i="18"/>
  <c r="DK17" i="18"/>
  <c r="DL11" i="18"/>
  <c r="DL9" i="18"/>
  <c r="DL7" i="18"/>
  <c r="DL5" i="18"/>
  <c r="CX11" i="18"/>
  <c r="CX9" i="18"/>
  <c r="CX7" i="18"/>
  <c r="CZ18" i="18" s="1"/>
  <c r="CX5" i="18"/>
  <c r="CI18" i="18"/>
  <c r="CI17" i="18"/>
  <c r="CJ11" i="18"/>
  <c r="CJ9" i="18"/>
  <c r="CJ7" i="18"/>
  <c r="CJ5" i="18"/>
  <c r="BU18" i="18"/>
  <c r="BU17" i="18"/>
  <c r="BV11" i="18"/>
  <c r="BV9" i="18"/>
  <c r="BV7" i="18"/>
  <c r="BV5" i="18"/>
  <c r="BG17" i="18"/>
  <c r="BG18" i="18"/>
  <c r="BH11" i="18"/>
  <c r="BH9" i="18"/>
  <c r="BH7" i="18"/>
  <c r="BH5" i="18"/>
  <c r="AF11" i="18"/>
  <c r="AF9" i="18"/>
  <c r="AT11" i="18"/>
  <c r="AT9" i="18"/>
  <c r="AT7" i="18"/>
  <c r="AT5" i="18"/>
  <c r="AS18" i="18"/>
  <c r="AS17" i="18"/>
  <c r="AE17" i="18"/>
  <c r="AG17" i="18" s="1"/>
  <c r="T9" i="18"/>
  <c r="DM17" i="18" l="1"/>
  <c r="AU17" i="18"/>
  <c r="AV17" i="18"/>
  <c r="BI17" i="18"/>
  <c r="BW17" i="18"/>
  <c r="CK17" i="18"/>
  <c r="CY17" i="18"/>
  <c r="CZ17" i="18"/>
  <c r="AU18" i="18"/>
  <c r="AV18" i="18"/>
  <c r="BI18" i="18"/>
  <c r="BW18" i="18"/>
  <c r="CK18" i="18"/>
  <c r="BJ18" i="18"/>
  <c r="BX18" i="18"/>
  <c r="EB18" i="18"/>
  <c r="CL17" i="18"/>
  <c r="EB17" i="18"/>
  <c r="EA18" i="18"/>
  <c r="BX17" i="18"/>
  <c r="EA17" i="18"/>
  <c r="BJ17" i="18"/>
  <c r="DN17" i="18"/>
  <c r="DN18" i="18"/>
  <c r="DM18" i="18"/>
  <c r="CL18" i="18"/>
  <c r="CY18" i="18"/>
  <c r="BV17" i="18" l="1"/>
  <c r="BH18" i="18"/>
  <c r="DZ18" i="18"/>
  <c r="BV18" i="18"/>
  <c r="CJ17" i="18"/>
  <c r="BH17" i="18"/>
  <c r="DZ17" i="18"/>
  <c r="CJ18" i="18"/>
  <c r="DL17" i="18"/>
  <c r="DL18" i="18"/>
  <c r="CX18" i="18"/>
  <c r="CX17" i="18"/>
  <c r="AT17" i="18"/>
  <c r="AT18" i="18"/>
  <c r="AE18" i="18" l="1"/>
  <c r="Q17" i="18"/>
  <c r="G18" i="18"/>
  <c r="G17" i="18"/>
  <c r="T11" i="18"/>
  <c r="T7" i="18"/>
  <c r="T5" i="18"/>
  <c r="H18" i="18"/>
  <c r="O18" i="18"/>
  <c r="AC18" i="18" s="1"/>
  <c r="Q18" i="18"/>
  <c r="S17" i="18" l="1"/>
  <c r="EK17" i="18" s="1"/>
  <c r="P18" i="18"/>
  <c r="AD18" i="18"/>
  <c r="AQ18" i="18"/>
  <c r="AR18" i="18" s="1"/>
  <c r="AH17" i="18"/>
  <c r="AH18" i="18"/>
  <c r="AG18" i="18"/>
  <c r="T17" i="18"/>
  <c r="T18" i="18"/>
  <c r="S18" i="18"/>
  <c r="R18" i="18"/>
  <c r="O17" i="18"/>
  <c r="AC17" i="18" s="1"/>
  <c r="AQ17" i="18" s="1"/>
  <c r="BE17" i="18" s="1"/>
  <c r="H17" i="18"/>
  <c r="P17" i="18" s="1"/>
  <c r="V17" i="18" s="1"/>
  <c r="EK18" i="18" l="1"/>
  <c r="EL18" i="18"/>
  <c r="EJ18" i="18" s="1"/>
  <c r="EL17" i="18"/>
  <c r="BE18" i="18"/>
  <c r="BF18" i="18" s="1"/>
  <c r="BF17" i="18"/>
  <c r="BL17" i="18" s="1"/>
  <c r="BS17" i="18"/>
  <c r="AR17" i="18"/>
  <c r="AF17" i="18"/>
  <c r="AF18" i="18"/>
  <c r="AD17" i="18"/>
  <c r="R17" i="18"/>
  <c r="EJ17" i="18" l="1"/>
  <c r="BT17" i="18"/>
  <c r="BZ17" i="18" s="1"/>
  <c r="CG17" i="18"/>
  <c r="BM17" i="18"/>
  <c r="BP17" i="18" s="1"/>
  <c r="BS18" i="18"/>
  <c r="BT18" i="18" s="1"/>
  <c r="BZ18" i="18" s="1"/>
  <c r="BO17" i="18"/>
  <c r="AX17" i="18"/>
  <c r="AY17" i="18"/>
  <c r="BB17" i="18" s="1"/>
  <c r="AX18" i="18"/>
  <c r="AY18" i="18"/>
  <c r="BB18" i="18" s="1"/>
  <c r="AJ17" i="18"/>
  <c r="AK17" i="18"/>
  <c r="AN17" i="18" s="1"/>
  <c r="AJ18" i="18"/>
  <c r="AM18" i="18" s="1"/>
  <c r="AK18" i="18"/>
  <c r="AN18" i="18" s="1"/>
  <c r="W18" i="18"/>
  <c r="V18" i="18"/>
  <c r="W17" i="18"/>
  <c r="AM17" i="18" l="1"/>
  <c r="Z17" i="18"/>
  <c r="Y17" i="18"/>
  <c r="Y18" i="18"/>
  <c r="Z18" i="18"/>
  <c r="CA17" i="18"/>
  <c r="CD17" i="18" s="1"/>
  <c r="BK17" i="18"/>
  <c r="BN17" i="18" s="1"/>
  <c r="CU17" i="18"/>
  <c r="CH17" i="18"/>
  <c r="CN17" i="18" s="1"/>
  <c r="BM18" i="18"/>
  <c r="BP18" i="18" s="1"/>
  <c r="BL18" i="18"/>
  <c r="CG18" i="18"/>
  <c r="CH18" i="18" s="1"/>
  <c r="CC17" i="18"/>
  <c r="AW18" i="18"/>
  <c r="AZ18" i="18" s="1"/>
  <c r="BA18" i="18"/>
  <c r="AW17" i="18"/>
  <c r="AZ17" i="18" s="1"/>
  <c r="BA17" i="18"/>
  <c r="AI17" i="18"/>
  <c r="AL17" i="18" s="1"/>
  <c r="AI18" i="18"/>
  <c r="AL18" i="18" s="1"/>
  <c r="U18" i="18"/>
  <c r="X18" i="18" s="1"/>
  <c r="AA18" i="18" s="1"/>
  <c r="AO18" i="18" s="1"/>
  <c r="BC18" i="18" l="1"/>
  <c r="BY17" i="18"/>
  <c r="CB17" i="18" s="1"/>
  <c r="CO17" i="18"/>
  <c r="CV17" i="18"/>
  <c r="DB17" i="18" s="1"/>
  <c r="DI17" i="18"/>
  <c r="CU18" i="18"/>
  <c r="CV18" i="18" s="1"/>
  <c r="CN18" i="18"/>
  <c r="CO18" i="18"/>
  <c r="CR18" i="18" s="1"/>
  <c r="CA18" i="18"/>
  <c r="CD18" i="18" s="1"/>
  <c r="BO18" i="18"/>
  <c r="BK18" i="18"/>
  <c r="BN18" i="18" s="1"/>
  <c r="CQ17" i="18"/>
  <c r="BQ18" i="18" l="1"/>
  <c r="DC17" i="18"/>
  <c r="DF17" i="18" s="1"/>
  <c r="CR17" i="18"/>
  <c r="CM17" i="18"/>
  <c r="CP17" i="18" s="1"/>
  <c r="DJ17" i="18"/>
  <c r="DW17" i="18"/>
  <c r="DB18" i="18"/>
  <c r="DI18" i="18"/>
  <c r="DJ18" i="18" s="1"/>
  <c r="DC18" i="18"/>
  <c r="DE17" i="18"/>
  <c r="BY18" i="18"/>
  <c r="CB18" i="18" s="1"/>
  <c r="CC18" i="18"/>
  <c r="CM18" i="18"/>
  <c r="CP18" i="18" s="1"/>
  <c r="CQ18" i="18"/>
  <c r="CE18" i="18" l="1"/>
  <c r="CS18" i="18" s="1"/>
  <c r="DQ17" i="18"/>
  <c r="DT17" i="18" s="1"/>
  <c r="DP17" i="18"/>
  <c r="DA17" i="18"/>
  <c r="DD17" i="18" s="1"/>
  <c r="DF18" i="18"/>
  <c r="DX17" i="18"/>
  <c r="ED17" i="18" s="1"/>
  <c r="DW18" i="18"/>
  <c r="DP18" i="18"/>
  <c r="DQ18" i="18"/>
  <c r="DT18" i="18" s="1"/>
  <c r="DA18" i="18"/>
  <c r="DD18" i="18" s="1"/>
  <c r="DE18" i="18"/>
  <c r="DG18" i="18" l="1"/>
  <c r="DS17" i="18"/>
  <c r="EN17" i="18"/>
  <c r="DO17" i="18"/>
  <c r="DR17" i="18" s="1"/>
  <c r="EE17" i="18"/>
  <c r="EC17" i="18" s="1"/>
  <c r="EF17" i="18" s="1"/>
  <c r="DX18" i="18"/>
  <c r="ED18" i="18" s="1"/>
  <c r="EN18" i="18" s="1"/>
  <c r="EG17" i="18"/>
  <c r="DO18" i="18"/>
  <c r="DR18" i="18" s="1"/>
  <c r="DU18" i="18" s="1"/>
  <c r="DS18" i="18"/>
  <c r="EO17" i="18" l="1"/>
  <c r="EM17" i="18" s="1"/>
  <c r="EQ17" i="18"/>
  <c r="EH17" i="18"/>
  <c r="ER17" i="18" s="1"/>
  <c r="EE18" i="18"/>
  <c r="EO18" i="18" s="1"/>
  <c r="EG18" i="18"/>
  <c r="EQ18" i="18" s="1"/>
  <c r="EP17" i="18" l="1"/>
  <c r="ES17" i="18" s="1"/>
  <c r="EH18" i="18"/>
  <c r="ER18" i="18" s="1"/>
  <c r="EM18" i="18"/>
  <c r="EC18" i="18"/>
  <c r="EF18" i="18" s="1"/>
  <c r="EI18" i="18" s="1"/>
  <c r="EP18" i="18" l="1"/>
  <c r="ES18" i="18" s="1"/>
  <c r="U17" i="18" l="1"/>
  <c r="X17" i="18" s="1"/>
  <c r="AA17" i="18" s="1"/>
  <c r="AO17" i="18" s="1"/>
  <c r="BC17" i="18" s="1"/>
  <c r="BQ17" i="18" s="1"/>
  <c r="CE17" i="18" s="1"/>
  <c r="CS17" i="18" s="1"/>
  <c r="DG17" i="18" s="1"/>
  <c r="DU17" i="18" s="1"/>
  <c r="EI17" i="18" s="1"/>
</calcChain>
</file>

<file path=xl/sharedStrings.xml><?xml version="1.0" encoding="utf-8"?>
<sst xmlns="http://schemas.openxmlformats.org/spreadsheetml/2006/main" count="380" uniqueCount="70">
  <si>
    <t>農家
番号</t>
    <rPh sb="0" eb="2">
      <t>ノウカ</t>
    </rPh>
    <rPh sb="3" eb="5">
      <t>バンゴウ</t>
    </rPh>
    <phoneticPr fontId="2"/>
  </si>
  <si>
    <t>灯油</t>
    <rPh sb="0" eb="2">
      <t>トウユ</t>
    </rPh>
    <phoneticPr fontId="2"/>
  </si>
  <si>
    <t>10月</t>
    <rPh sb="2" eb="3">
      <t>ガツ</t>
    </rPh>
    <phoneticPr fontId="2"/>
  </si>
  <si>
    <t>A重油</t>
    <rPh sb="1" eb="3">
      <t>ジュウユ</t>
    </rPh>
    <phoneticPr fontId="2"/>
  </si>
  <si>
    <t>各月価格</t>
    <rPh sb="0" eb="2">
      <t>カクツキ</t>
    </rPh>
    <rPh sb="2" eb="4">
      <t>カカク</t>
    </rPh>
    <phoneticPr fontId="2"/>
  </si>
  <si>
    <t>補填単価</t>
    <rPh sb="0" eb="4">
      <t>ホテンタンカ</t>
    </rPh>
    <phoneticPr fontId="2"/>
  </si>
  <si>
    <t>LPガス</t>
    <phoneticPr fontId="2"/>
  </si>
  <si>
    <t>LNG</t>
    <phoneticPr fontId="2"/>
  </si>
  <si>
    <t>〇年10月分</t>
    <rPh sb="1" eb="2">
      <t>ネン</t>
    </rPh>
    <rPh sb="4" eb="5">
      <t>ガツ</t>
    </rPh>
    <rPh sb="5" eb="6">
      <t>ブン</t>
    </rPh>
    <phoneticPr fontId="2"/>
  </si>
  <si>
    <t>〇年11月分</t>
    <rPh sb="1" eb="2">
      <t>ネン</t>
    </rPh>
    <rPh sb="4" eb="5">
      <t>ガツ</t>
    </rPh>
    <rPh sb="5" eb="6">
      <t>ブン</t>
    </rPh>
    <phoneticPr fontId="2"/>
  </si>
  <si>
    <t>〇年12月分</t>
    <rPh sb="1" eb="2">
      <t>ネン</t>
    </rPh>
    <rPh sb="4" eb="5">
      <t>ガツ</t>
    </rPh>
    <rPh sb="5" eb="6">
      <t>ブン</t>
    </rPh>
    <phoneticPr fontId="2"/>
  </si>
  <si>
    <t>購入数量</t>
    <rPh sb="0" eb="4">
      <t>コウニュウスウリョウ</t>
    </rPh>
    <phoneticPr fontId="2"/>
  </si>
  <si>
    <t>補填率</t>
    <rPh sb="0" eb="3">
      <t>ホテンリツ</t>
    </rPh>
    <phoneticPr fontId="2"/>
  </si>
  <si>
    <t>うち特例適用数量</t>
    <rPh sb="2" eb="4">
      <t>トクレイ</t>
    </rPh>
    <rPh sb="4" eb="8">
      <t>テキヨウスウリョウ</t>
    </rPh>
    <phoneticPr fontId="2"/>
  </si>
  <si>
    <t>〇事業年度合計</t>
    <rPh sb="1" eb="5">
      <t>ジギョウネンド</t>
    </rPh>
    <rPh sb="5" eb="7">
      <t>ゴウケイ</t>
    </rPh>
    <phoneticPr fontId="2"/>
  </si>
  <si>
    <t>積立単価</t>
    <rPh sb="0" eb="4">
      <t>ツミタテタンカ</t>
    </rPh>
    <phoneticPr fontId="2"/>
  </si>
  <si>
    <t>燃料使用量
（基準量）</t>
    <rPh sb="0" eb="5">
      <t>ネンリョウシヨウリョウ</t>
    </rPh>
    <rPh sb="7" eb="10">
      <t>キジュンリョウ</t>
    </rPh>
    <phoneticPr fontId="2"/>
  </si>
  <si>
    <t>うち
積立金</t>
    <rPh sb="3" eb="6">
      <t>ツミタテキン</t>
    </rPh>
    <phoneticPr fontId="2"/>
  </si>
  <si>
    <t>うち
補助金</t>
    <rPh sb="3" eb="6">
      <t>ホジョキン</t>
    </rPh>
    <phoneticPr fontId="2"/>
  </si>
  <si>
    <t>特例分の
補填額</t>
    <rPh sb="0" eb="2">
      <t>トクレイ</t>
    </rPh>
    <rPh sb="2" eb="3">
      <t>ブン</t>
    </rPh>
    <rPh sb="5" eb="8">
      <t>ホテンガク</t>
    </rPh>
    <phoneticPr fontId="2"/>
  </si>
  <si>
    <t>積立金残高</t>
    <rPh sb="0" eb="3">
      <t>ツミタテキン</t>
    </rPh>
    <rPh sb="3" eb="5">
      <t>ザンダカ</t>
    </rPh>
    <phoneticPr fontId="2"/>
  </si>
  <si>
    <t>購入数量
累計</t>
    <rPh sb="0" eb="4">
      <t>コウニュウスウリョウ</t>
    </rPh>
    <rPh sb="5" eb="7">
      <t>ルイケイ</t>
    </rPh>
    <phoneticPr fontId="2"/>
  </si>
  <si>
    <t>別紙（別紙様式第９号及び別紙様式第11号に添付）</t>
    <rPh sb="0" eb="2">
      <t>ベッシ</t>
    </rPh>
    <rPh sb="3" eb="8">
      <t>ベッシヨウシキダイ</t>
    </rPh>
    <rPh sb="9" eb="10">
      <t>ゴウ</t>
    </rPh>
    <rPh sb="10" eb="11">
      <t>オヨ</t>
    </rPh>
    <rPh sb="12" eb="14">
      <t>ベッシ</t>
    </rPh>
    <rPh sb="14" eb="16">
      <t>ヨウシキ</t>
    </rPh>
    <rPh sb="16" eb="17">
      <t>ダイ</t>
    </rPh>
    <rPh sb="19" eb="20">
      <t>ゴウ</t>
    </rPh>
    <rPh sb="21" eb="23">
      <t>テンプ</t>
    </rPh>
    <phoneticPr fontId="2"/>
  </si>
  <si>
    <t>省エネ加速化特例取組計画の内訳</t>
    <rPh sb="0" eb="1">
      <t>ショウ</t>
    </rPh>
    <rPh sb="3" eb="6">
      <t>カソクカ</t>
    </rPh>
    <rPh sb="6" eb="8">
      <t>トクレイ</t>
    </rPh>
    <rPh sb="8" eb="10">
      <t>トリクミ</t>
    </rPh>
    <rPh sb="10" eb="12">
      <t>ケイカク</t>
    </rPh>
    <rPh sb="13" eb="15">
      <t>ウチワケ</t>
    </rPh>
    <phoneticPr fontId="2"/>
  </si>
  <si>
    <t>氏　　名</t>
    <rPh sb="0" eb="1">
      <t>シ</t>
    </rPh>
    <rPh sb="3" eb="4">
      <t>ナ</t>
    </rPh>
    <phoneticPr fontId="2"/>
  </si>
  <si>
    <t>特例適用
数量</t>
    <rPh sb="0" eb="2">
      <t>トクレイ</t>
    </rPh>
    <rPh sb="2" eb="4">
      <t>テキヨウ</t>
    </rPh>
    <rPh sb="5" eb="7">
      <t>スウリョウ</t>
    </rPh>
    <phoneticPr fontId="2"/>
  </si>
  <si>
    <t>購入予定
数量</t>
    <rPh sb="0" eb="2">
      <t>コウニュウ</t>
    </rPh>
    <rPh sb="2" eb="4">
      <t>ヨテイ</t>
    </rPh>
    <rPh sb="5" eb="7">
      <t>スウリョウ</t>
    </rPh>
    <phoneticPr fontId="2"/>
  </si>
  <si>
    <t>積立
コース</t>
    <rPh sb="0" eb="2">
      <t>ツミタテ</t>
    </rPh>
    <phoneticPr fontId="2"/>
  </si>
  <si>
    <t>11月</t>
    <rPh sb="2" eb="3">
      <t>ガツ</t>
    </rPh>
    <phoneticPr fontId="2"/>
  </si>
  <si>
    <t>〇年1月分</t>
    <rPh sb="1" eb="2">
      <t>ネン</t>
    </rPh>
    <rPh sb="3" eb="4">
      <t>ガツ</t>
    </rPh>
    <rPh sb="4" eb="5">
      <t>ブン</t>
    </rPh>
    <phoneticPr fontId="2"/>
  </si>
  <si>
    <t>〇年2月分</t>
    <rPh sb="1" eb="2">
      <t>ネン</t>
    </rPh>
    <rPh sb="3" eb="4">
      <t>ガツ</t>
    </rPh>
    <rPh sb="4" eb="5">
      <t>ブン</t>
    </rPh>
    <phoneticPr fontId="2"/>
  </si>
  <si>
    <t>〇年3月分</t>
    <rPh sb="1" eb="2">
      <t>ネン</t>
    </rPh>
    <rPh sb="3" eb="4">
      <t>ガツ</t>
    </rPh>
    <rPh sb="4" eb="5">
      <t>ブン</t>
    </rPh>
    <phoneticPr fontId="2"/>
  </si>
  <si>
    <t>〇年4月分</t>
    <rPh sb="1" eb="2">
      <t>ネン</t>
    </rPh>
    <rPh sb="3" eb="4">
      <t>ガツ</t>
    </rPh>
    <rPh sb="4" eb="5">
      <t>ブン</t>
    </rPh>
    <phoneticPr fontId="2"/>
  </si>
  <si>
    <t>〇年5月分</t>
    <rPh sb="1" eb="2">
      <t>ネン</t>
    </rPh>
    <rPh sb="3" eb="4">
      <t>ガツ</t>
    </rPh>
    <rPh sb="4" eb="5">
      <t>ブン</t>
    </rPh>
    <phoneticPr fontId="2"/>
  </si>
  <si>
    <t>〇年6月分</t>
    <rPh sb="1" eb="2">
      <t>ネン</t>
    </rPh>
    <rPh sb="3" eb="4">
      <t>ガツ</t>
    </rPh>
    <rPh sb="4" eb="5">
      <t>ブン</t>
    </rPh>
    <phoneticPr fontId="2"/>
  </si>
  <si>
    <t>無し</t>
    <rPh sb="0" eb="1">
      <t>ナ</t>
    </rPh>
    <phoneticPr fontId="2"/>
  </si>
  <si>
    <t>有り</t>
    <rPh sb="0" eb="1">
      <t>ア</t>
    </rPh>
    <phoneticPr fontId="2"/>
  </si>
  <si>
    <t>急騰特例
の適用</t>
    <rPh sb="0" eb="4">
      <t>キュウトウトクレイ</t>
    </rPh>
    <rPh sb="6" eb="8">
      <t>テキヨウ</t>
    </rPh>
    <phoneticPr fontId="2"/>
  </si>
  <si>
    <t>低温特例
の適用</t>
    <rPh sb="0" eb="4">
      <t>テイオントクレイ</t>
    </rPh>
    <rPh sb="6" eb="8">
      <t>テキヨウ</t>
    </rPh>
    <phoneticPr fontId="2"/>
  </si>
  <si>
    <t>補填金合計</t>
    <rPh sb="0" eb="3">
      <t>ホテンキン</t>
    </rPh>
    <rPh sb="3" eb="5">
      <t>ゴウケイ</t>
    </rPh>
    <phoneticPr fontId="2"/>
  </si>
  <si>
    <t>うち
積立金</t>
    <rPh sb="3" eb="6">
      <t>ツミタテキン</t>
    </rPh>
    <phoneticPr fontId="2"/>
  </si>
  <si>
    <t>うち
補助金</t>
    <rPh sb="3" eb="6">
      <t>ホジョキン</t>
    </rPh>
    <phoneticPr fontId="2"/>
  </si>
  <si>
    <t>通常
補填額</t>
    <rPh sb="0" eb="2">
      <t>ツウジョウ</t>
    </rPh>
    <rPh sb="3" eb="6">
      <t>ホテンガク</t>
    </rPh>
    <phoneticPr fontId="2"/>
  </si>
  <si>
    <t>発動基準
価格</t>
    <rPh sb="0" eb="2">
      <t>ハツドウ</t>
    </rPh>
    <rPh sb="2" eb="4">
      <t>キジュン</t>
    </rPh>
    <rPh sb="5" eb="7">
      <t>カカク</t>
    </rPh>
    <phoneticPr fontId="2"/>
  </si>
  <si>
    <t>急騰特例
価格</t>
    <rPh sb="0" eb="2">
      <t>キュウトウ</t>
    </rPh>
    <rPh sb="2" eb="4">
      <t>トクレイ</t>
    </rPh>
    <rPh sb="5" eb="7">
      <t>カカク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</si>
  <si>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</si>
  <si>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</si>
  <si>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</si>
  <si>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※急騰特例が適用され数量割合は100%とし、特例分の補填金は交付しない</t>
    <rPh sb="1" eb="5">
      <t>キュウトウトクレイ</t>
    </rPh>
    <rPh sb="6" eb="8">
      <t>テキヨウ</t>
    </rPh>
    <rPh sb="10" eb="12">
      <t>スウリョウ</t>
    </rPh>
    <rPh sb="12" eb="14">
      <t>ワリアイ</t>
    </rPh>
    <rPh sb="22" eb="25">
      <t>トクレイブン</t>
    </rPh>
    <rPh sb="26" eb="29">
      <t>ホテンキン</t>
    </rPh>
    <rPh sb="30" eb="32">
      <t>コウフ</t>
    </rPh>
    <phoneticPr fontId="2"/>
  </si>
  <si>
    <t>4月</t>
    <rPh sb="1" eb="2">
      <t>ガツ</t>
    </rPh>
    <phoneticPr fontId="2"/>
  </si>
  <si>
    <t>3月</t>
    <rPh sb="1" eb="2">
      <t>ガツ</t>
    </rPh>
    <phoneticPr fontId="2"/>
  </si>
  <si>
    <t>5月</t>
    <rPh sb="1" eb="2">
      <t>ガツ</t>
    </rPh>
    <phoneticPr fontId="2"/>
  </si>
  <si>
    <t>直近の燃料使用量</t>
    <rPh sb="0" eb="2">
      <t>チョッキン</t>
    </rPh>
    <rPh sb="3" eb="8">
      <t>ネンリョウシヨウリョウ</t>
    </rPh>
    <phoneticPr fontId="2"/>
  </si>
  <si>
    <t>燃料
使用量
（目標値）</t>
    <rPh sb="0" eb="2">
      <t>ネンリョウ</t>
    </rPh>
    <rPh sb="3" eb="4">
      <t>シ</t>
    </rPh>
    <rPh sb="4" eb="6">
      <t>ヨウリョウ</t>
    </rPh>
    <rPh sb="8" eb="11">
      <t>モクヒョウチ</t>
    </rPh>
    <phoneticPr fontId="2"/>
  </si>
  <si>
    <t>削減率
(目標値)</t>
    <rPh sb="0" eb="3">
      <t>サクゲンリツ</t>
    </rPh>
    <rPh sb="5" eb="8">
      <t>モクヒョウチ</t>
    </rPh>
    <phoneticPr fontId="2"/>
  </si>
  <si>
    <t>農家
積立金額</t>
    <rPh sb="0" eb="2">
      <t>ノウカ</t>
    </rPh>
    <rPh sb="3" eb="5">
      <t>ツミタテ</t>
    </rPh>
    <rPh sb="5" eb="7">
      <t>キンガク</t>
    </rPh>
    <rPh sb="6" eb="7">
      <t>ガク</t>
    </rPh>
    <phoneticPr fontId="2"/>
  </si>
  <si>
    <t>直近の
削減率</t>
    <rPh sb="0" eb="2">
      <t>チョッキン</t>
    </rPh>
    <rPh sb="4" eb="7">
      <t>サクゲンリツ</t>
    </rPh>
    <phoneticPr fontId="2"/>
  </si>
  <si>
    <t>6月</t>
    <rPh sb="1" eb="2">
      <t>ガツ</t>
    </rPh>
    <phoneticPr fontId="2"/>
  </si>
  <si>
    <t>対象
燃料</t>
    <rPh sb="0" eb="2">
      <t>タイショウ</t>
    </rPh>
    <rPh sb="3" eb="5">
      <t>ネンリョウ</t>
    </rPh>
    <phoneticPr fontId="2"/>
  </si>
  <si>
    <t>適用無し(80%）</t>
    <rPh sb="0" eb="3">
      <t>テキヨウナ</t>
    </rPh>
    <phoneticPr fontId="2"/>
  </si>
  <si>
    <t>※特例適用数量5,000Ｌに達していないので、省エネ加速化特例対象者は低温特例を適用しない</t>
    <rPh sb="1" eb="5">
      <t>トクレイテキヨウ</t>
    </rPh>
    <rPh sb="5" eb="7">
      <t>スウリョウ</t>
    </rPh>
    <rPh sb="14" eb="15">
      <t>タッ</t>
    </rPh>
    <rPh sb="23" eb="24">
      <t>ショウ</t>
    </rPh>
    <rPh sb="26" eb="31">
      <t>カソクカトクレイ</t>
    </rPh>
    <rPh sb="31" eb="34">
      <t>タイショウシャ</t>
    </rPh>
    <rPh sb="35" eb="39">
      <t>テイオントクレイ</t>
    </rPh>
    <rPh sb="40" eb="42">
      <t>テキヨウ</t>
    </rPh>
    <phoneticPr fontId="2"/>
  </si>
  <si>
    <t>※特例適用数量10,000Ｌに達していないので、省エネ加速化特例対象者は低温特例を適用しない</t>
    <rPh sb="1" eb="5">
      <t>トクレイテキヨウ</t>
    </rPh>
    <rPh sb="5" eb="7">
      <t>スウリョウ</t>
    </rPh>
    <rPh sb="15" eb="16">
      <t>タッ</t>
    </rPh>
    <rPh sb="24" eb="25">
      <t>ショウ</t>
    </rPh>
    <rPh sb="27" eb="32">
      <t>カソクカトクレイ</t>
    </rPh>
    <rPh sb="32" eb="35">
      <t>タイショウシャ</t>
    </rPh>
    <rPh sb="36" eb="40">
      <t>テイオントクレイ</t>
    </rPh>
    <rPh sb="41" eb="43">
      <t>テキヨウ</t>
    </rPh>
    <phoneticPr fontId="2"/>
  </si>
  <si>
    <t>組織名　〇〇〇</t>
    <rPh sb="0" eb="3">
      <t>ソシキメイ</t>
    </rPh>
    <phoneticPr fontId="2"/>
  </si>
  <si>
    <t>〇省エネ加速化特例管理シート</t>
    <rPh sb="1" eb="2">
      <t>ショウ</t>
    </rPh>
    <rPh sb="4" eb="9">
      <t>カソクカトクレイ</t>
    </rPh>
    <rPh sb="9" eb="11">
      <t>カンリ</t>
    </rPh>
    <phoneticPr fontId="2"/>
  </si>
  <si>
    <t>※購入数量累計が既に特例適用数量5,000Ｌを超過しているので特例分は交付しない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3" eb="25">
      <t>チョウカ</t>
    </rPh>
    <rPh sb="31" eb="34">
      <t>トクレイブン</t>
    </rPh>
    <rPh sb="35" eb="37">
      <t>コウフ</t>
    </rPh>
    <phoneticPr fontId="2"/>
  </si>
  <si>
    <t>※購入数量累計が既に特例適用数量10,000Ｌを超過しているので特例分は交付しない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4" eb="26">
      <t>チョウカ</t>
    </rPh>
    <rPh sb="32" eb="35">
      <t>トクレイブン</t>
    </rPh>
    <rPh sb="36" eb="38">
      <t>コウフ</t>
    </rPh>
    <phoneticPr fontId="2"/>
  </si>
  <si>
    <t>※購入数量累計が既に特例適用数量5,000Ｌを超過しているので低温特例が適用される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3" eb="25">
      <t>チョウカ</t>
    </rPh>
    <rPh sb="31" eb="35">
      <t>テイオントクレイ</t>
    </rPh>
    <rPh sb="36" eb="38">
      <t>テキヨウ</t>
    </rPh>
    <phoneticPr fontId="2"/>
  </si>
  <si>
    <t>※購入数量累計が既に特例適用数量10,000Ｌを超過しているので低温特例が適用される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4" eb="26">
      <t>チョウカ</t>
    </rPh>
    <rPh sb="32" eb="36">
      <t>テイオントクレイ</t>
    </rPh>
    <rPh sb="37" eb="39">
      <t>テキヨウ</t>
    </rPh>
    <phoneticPr fontId="2"/>
  </si>
  <si>
    <t>※購入数量累計が6,000Ｌとなり特例適用数量5,000Ｌを超過したため、1,000Ｌだけ特例分で交付する</t>
    <rPh sb="1" eb="5">
      <t>コウニュウスウリョウ</t>
    </rPh>
    <rPh sb="5" eb="7">
      <t>ルイケイ</t>
    </rPh>
    <rPh sb="17" eb="21">
      <t>トクレイテキヨウ</t>
    </rPh>
    <rPh sb="21" eb="23">
      <t>スウリョウ</t>
    </rPh>
    <rPh sb="30" eb="32">
      <t>チョウカ</t>
    </rPh>
    <rPh sb="45" eb="47">
      <t>トクレイ</t>
    </rPh>
    <rPh sb="47" eb="48">
      <t>ブン</t>
    </rPh>
    <rPh sb="49" eb="51">
      <t>コウフ</t>
    </rPh>
    <phoneticPr fontId="2"/>
  </si>
  <si>
    <t>※購入数量累計が9,000Ｌとなり特例適用数量7,500Ｌを超過したため、1,500Ｌだけ特例分で交付する</t>
    <rPh sb="1" eb="5">
      <t>コウニュウスウリョウ</t>
    </rPh>
    <rPh sb="5" eb="7">
      <t>ルイケイ</t>
    </rPh>
    <rPh sb="17" eb="21">
      <t>トクレイテキヨウ</t>
    </rPh>
    <rPh sb="21" eb="23">
      <t>スウリョウ</t>
    </rPh>
    <rPh sb="30" eb="32">
      <t>チョウカ</t>
    </rPh>
    <rPh sb="45" eb="47">
      <t>トクレイ</t>
    </rPh>
    <rPh sb="47" eb="48">
      <t>ブン</t>
    </rPh>
    <rPh sb="49" eb="51">
      <t>コウフ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</si>
</sst>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9" formatCode="#,##0_ "/>
    <numFmt numFmtId="188" formatCode="#,##0.0_ 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9" tint="-0.249977111117893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/>
    <xf numFmtId="9" fontId="6" fillId="0" borderId="6" xfId="2" applyFont="1" applyBorder="1" applyAlignment="1"/>
    <xf numFmtId="0" fontId="6" fillId="0" borderId="0" xfId="0" applyFont="1"/>
    <xf numFmtId="0" fontId="7" fillId="0" borderId="23" xfId="0" applyFont="1" applyBorder="1"/>
    <xf numFmtId="0" fontId="6" fillId="0" borderId="14" xfId="0" applyFont="1" applyBorder="1"/>
    <xf numFmtId="0" fontId="6" fillId="0" borderId="5" xfId="0" applyFont="1" applyBorder="1"/>
    <xf numFmtId="9" fontId="6" fillId="0" borderId="0" xfId="0" applyNumberFormat="1" applyFont="1"/>
    <xf numFmtId="0" fontId="6" fillId="0" borderId="23" xfId="0" applyFont="1" applyBorder="1"/>
    <xf numFmtId="0" fontId="6" fillId="0" borderId="1" xfId="0" applyFont="1" applyBorder="1"/>
    <xf numFmtId="179" fontId="6" fillId="0" borderId="1" xfId="0" applyNumberFormat="1" applyFont="1" applyBorder="1"/>
    <xf numFmtId="9" fontId="6" fillId="0" borderId="1" xfId="0" applyNumberFormat="1" applyFont="1" applyBorder="1"/>
    <xf numFmtId="179" fontId="6" fillId="3" borderId="1" xfId="0" applyNumberFormat="1" applyFont="1" applyFill="1" applyBorder="1"/>
    <xf numFmtId="188" fontId="6" fillId="0" borderId="1" xfId="0" applyNumberFormat="1" applyFont="1" applyBorder="1"/>
    <xf numFmtId="0" fontId="6" fillId="0" borderId="24" xfId="0" applyFont="1" applyBorder="1"/>
    <xf numFmtId="0" fontId="6" fillId="0" borderId="27" xfId="0" applyFont="1" applyBorder="1"/>
    <xf numFmtId="3" fontId="6" fillId="2" borderId="1" xfId="0" applyNumberFormat="1" applyFont="1" applyFill="1" applyBorder="1"/>
    <xf numFmtId="3" fontId="6" fillId="0" borderId="1" xfId="0" applyNumberFormat="1" applyFont="1" applyBorder="1"/>
    <xf numFmtId="176" fontId="6" fillId="0" borderId="3" xfId="1" applyNumberFormat="1" applyFont="1" applyFill="1" applyBorder="1">
      <alignment vertical="center"/>
    </xf>
    <xf numFmtId="3" fontId="6" fillId="4" borderId="1" xfId="0" applyNumberFormat="1" applyFont="1" applyFill="1" applyBorder="1"/>
    <xf numFmtId="0" fontId="6" fillId="5" borderId="1" xfId="0" applyFont="1" applyFill="1" applyBorder="1"/>
    <xf numFmtId="3" fontId="6" fillId="0" borderId="5" xfId="0" applyNumberFormat="1" applyFont="1" applyBorder="1"/>
    <xf numFmtId="176" fontId="6" fillId="4" borderId="3" xfId="1" applyNumberFormat="1" applyFont="1" applyFill="1" applyBorder="1">
      <alignment vertical="center"/>
    </xf>
    <xf numFmtId="3" fontId="6" fillId="6" borderId="1" xfId="0" applyNumberFormat="1" applyFont="1" applyFill="1" applyBorder="1"/>
    <xf numFmtId="0" fontId="6" fillId="0" borderId="20" xfId="0" applyFont="1" applyBorder="1"/>
    <xf numFmtId="0" fontId="6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22" xfId="0" applyFont="1" applyBorder="1"/>
    <xf numFmtId="0" fontId="6" fillId="0" borderId="8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0" xfId="0" applyFont="1" applyBorder="1" applyAlignment="1">
      <alignment horizontal="center" vertical="center" wrapText="1"/>
    </xf>
    <xf numFmtId="9" fontId="6" fillId="0" borderId="1" xfId="2" applyFont="1" applyFill="1" applyBorder="1" applyAlignment="1"/>
    <xf numFmtId="0" fontId="5" fillId="0" borderId="0" xfId="0" applyFont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1" fillId="0" borderId="17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9" fontId="6" fillId="5" borderId="18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9" fontId="6" fillId="5" borderId="18" xfId="0" applyNumberFormat="1" applyFont="1" applyFill="1" applyBorder="1" applyAlignment="1">
      <alignment horizontal="center" vertical="center"/>
    </xf>
    <xf numFmtId="9" fontId="6" fillId="5" borderId="19" xfId="0" applyNumberFormat="1" applyFont="1" applyFill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</cellXfs>
  <cellStyles count="8">
    <cellStyle name="パーセント" xfId="2" builtinId="5"/>
    <cellStyle name="パーセント 2" xfId="4" xr:uid="{38623C9C-AE60-410C-833E-C97EB9E4F172}"/>
    <cellStyle name="桁区切り" xfId="1" builtinId="6"/>
    <cellStyle name="桁区切り 2" xfId="6" xr:uid="{9FE8845A-2904-44A5-A14F-8CB726E3B275}"/>
    <cellStyle name="桁区切り 2 2" xfId="7" xr:uid="{8E85D3DA-0774-456D-8A55-9E9CBA3A9335}"/>
    <cellStyle name="標準" xfId="0" builtinId="0"/>
    <cellStyle name="標準 2" xfId="3" xr:uid="{6BB35910-274E-43E6-AFF1-ACB80C603566}"/>
    <cellStyle name="標準 2 2" xfId="5" xr:uid="{8EDDD335-4B21-445C-AC64-4C7C3E66B886}"/>
  </cellStyles>
  <dxfs count="0"/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ustomXml" Target="../customXml/item3.xml" />
  <Relationship Id="rId3" Type="http://schemas.openxmlformats.org/officeDocument/2006/relationships/styles" Target="styles.xml" />
  <Relationship Id="rId7" Type="http://schemas.openxmlformats.org/officeDocument/2006/relationships/customXml" Target="../customXml/item2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  <Relationship Id="rId9" Type="http://schemas.openxmlformats.org/officeDocument/2006/relationships/customXml" Target="../customXml/item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98</xdr:col>
      <xdr:colOff>314325</xdr:colOff>
      <xdr:row>25</xdr:row>
      <xdr:rowOff>180975</xdr:rowOff>
    </xdr:from>
    <xdr:to>
      <xdr:col>105</xdr:col>
      <xdr:colOff>276225</xdr:colOff>
      <xdr:row>27</xdr:row>
      <xdr:rowOff>219075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C866C2E-DD7C-45A2-BA00-71D39772AE43}"/>
            </a:ext>
          </a:extLst>
        </xdr:cNvPr>
        <xdr:cNvSpPr/>
      </xdr:nvSpPr>
      <xdr:spPr>
        <a:xfrm>
          <a:off x="68179950" y="6619875"/>
          <a:ext cx="4762500" cy="5143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補填率は低温特例が発動した場合は直接入力する。</a:t>
          </a:r>
        </a:p>
      </xdr:txBody>
    </xdr:sp>
    <xdr:clientData/>
  </xdr:twoCellAnchor>
  <xdr:twoCellAnchor>
    <xdr:from>
      <xdr:col>13</xdr:col>
      <xdr:colOff>381000</xdr:colOff>
      <xdr:row>26</xdr:row>
      <xdr:rowOff>66675</xdr:rowOff>
    </xdr:from>
    <xdr:to>
      <xdr:col>23</xdr:col>
      <xdr:colOff>106455</xdr:colOff>
      <xdr:row>28</xdr:row>
      <xdr:rowOff>38100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3CA2854-0898-4477-ACCB-160300ADCAA9}"/>
            </a:ext>
          </a:extLst>
        </xdr:cNvPr>
        <xdr:cNvSpPr/>
      </xdr:nvSpPr>
      <xdr:spPr>
        <a:xfrm>
          <a:off x="10039350" y="6448425"/>
          <a:ext cx="6678705" cy="44767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>
              <a:solidFill>
                <a:srgbClr val="FF0000"/>
              </a:solidFill>
            </a:rPr>
            <a:t>赤字部分</a:t>
          </a:r>
          <a:r>
            <a:rPr kumimoji="1" lang="ja-JP" altLang="en-US" sz="1400"/>
            <a:t>は手入力するところ、それ以外は数式が入っているので記入しない！</a:t>
          </a:r>
          <a:endParaRPr kumimoji="1" lang="en-US" altLang="ja-JP" sz="1400"/>
        </a:p>
        <a:p>
          <a:pPr algn="l"/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16" dT="2024-07-26T11:05:39.84" personId="{00000000-0000-0000-0000-000000000000}" id="{C773AF45-9115-4E13-9B68-6DDC6881718F}">
    <text>急騰特例発動</text>
  </threadedComment>
</ThreadedComments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4" Type="http://schemas.microsoft.com/office/2017/10/relationships/threadedComment" Target="../threadedComments/threadedComment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98D0-413F-4BC9-A974-EC932F05BD65}">
  <dimension ref="A1:ES33"/>
  <sheetViews>
    <sheetView tabSelected="1" view="pageBreakPreview" zoomScaleNormal="85" zoomScaleSheetLayoutView="100" workbookViewId="0">
      <selection activeCell="H22" sqref="H22"/>
    </sheetView>
  </sheetViews>
  <sheetFormatPr defaultRowHeight="18.75" x14ac:dyDescent="0.4"/>
  <cols>
    <col min="1" max="1" width="5.25" customWidth="1"/>
    <col min="2" max="2" width="14.625" customWidth="1"/>
    <col min="3" max="3" width="11.125" customWidth="1"/>
    <col min="4" max="4" width="9.75" customWidth="1"/>
    <col min="5" max="5" width="8.5" customWidth="1"/>
    <col min="6" max="6" width="10.25" customWidth="1"/>
    <col min="7" max="7" width="9.875" customWidth="1"/>
    <col min="8" max="8" width="10.625" customWidth="1"/>
    <col min="9" max="9" width="6.5" customWidth="1"/>
    <col min="10" max="10" width="10.875" customWidth="1"/>
    <col min="11" max="11" width="9.125" customWidth="1"/>
    <col min="12" max="12" width="10.5" customWidth="1"/>
    <col min="13" max="13" width="9.75" customWidth="1"/>
    <col min="14" max="26" width="9.125" customWidth="1"/>
    <col min="27" max="27" width="9.75" customWidth="1"/>
    <col min="28" max="28" width="8.875" customWidth="1"/>
  </cols>
  <sheetData>
    <row r="1" spans="1:149" ht="20.25" x14ac:dyDescent="0.4">
      <c r="N1" s="1" t="s">
        <v>63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</row>
    <row r="2" spans="1:149" ht="21" thickBot="1" x14ac:dyDescent="0.45">
      <c r="A2" s="1" t="s">
        <v>22</v>
      </c>
      <c r="N2" s="2"/>
      <c r="O2" s="2"/>
      <c r="P2" s="2"/>
      <c r="Q2" s="2"/>
      <c r="R2" s="2"/>
      <c r="S2" s="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</row>
    <row r="3" spans="1:149" ht="32.25" customHeight="1" thickBot="1" x14ac:dyDescent="0.45">
      <c r="N3" s="2"/>
      <c r="O3" s="2"/>
      <c r="P3" s="29"/>
      <c r="Q3" s="4" t="s">
        <v>43</v>
      </c>
      <c r="R3" s="5" t="s">
        <v>44</v>
      </c>
      <c r="S3" s="30"/>
      <c r="T3" s="31" t="s">
        <v>2</v>
      </c>
      <c r="U3" s="37" t="s">
        <v>37</v>
      </c>
      <c r="V3" s="37" t="s">
        <v>38</v>
      </c>
      <c r="W3" s="8"/>
      <c r="X3" s="8"/>
      <c r="Y3" s="8"/>
      <c r="Z3" s="8"/>
      <c r="AA3" s="8"/>
      <c r="AB3" s="8"/>
      <c r="AC3" s="8"/>
      <c r="AD3" s="29"/>
      <c r="AE3" s="30"/>
      <c r="AF3" s="32" t="s">
        <v>28</v>
      </c>
      <c r="AG3" s="37" t="s">
        <v>37</v>
      </c>
      <c r="AH3" s="37" t="s">
        <v>38</v>
      </c>
      <c r="AI3" s="8"/>
      <c r="AJ3" s="8"/>
      <c r="AK3" s="8"/>
      <c r="AL3" s="8"/>
      <c r="AM3" s="8"/>
      <c r="AN3" s="8"/>
      <c r="AO3" s="8"/>
      <c r="AP3" s="8"/>
      <c r="AQ3" s="8"/>
      <c r="AR3" s="29"/>
      <c r="AS3" s="30"/>
      <c r="AT3" s="32" t="s">
        <v>45</v>
      </c>
      <c r="AU3" s="37" t="s">
        <v>37</v>
      </c>
      <c r="AV3" s="37" t="s">
        <v>38</v>
      </c>
      <c r="AW3" s="8"/>
      <c r="AX3" s="8"/>
      <c r="AY3" s="8"/>
      <c r="AZ3" s="8"/>
      <c r="BA3" s="8"/>
      <c r="BB3" s="8"/>
      <c r="BC3" s="8"/>
      <c r="BD3" s="8"/>
      <c r="BE3" s="8"/>
      <c r="BF3" s="29"/>
      <c r="BG3" s="30"/>
      <c r="BH3" s="32" t="s">
        <v>46</v>
      </c>
      <c r="BI3" s="37" t="s">
        <v>37</v>
      </c>
      <c r="BJ3" s="37" t="s">
        <v>38</v>
      </c>
      <c r="BK3" s="8"/>
      <c r="BL3" s="8"/>
      <c r="BM3" s="8"/>
      <c r="BN3" s="8"/>
      <c r="BO3" s="8"/>
      <c r="BP3" s="8"/>
      <c r="BQ3" s="8"/>
      <c r="BR3" s="8"/>
      <c r="BS3" s="8"/>
      <c r="BT3" s="29"/>
      <c r="BU3" s="30"/>
      <c r="BV3" s="32" t="s">
        <v>47</v>
      </c>
      <c r="BW3" s="37" t="s">
        <v>37</v>
      </c>
      <c r="BX3" s="37" t="s">
        <v>38</v>
      </c>
      <c r="BY3" s="8"/>
      <c r="BZ3" s="8"/>
      <c r="CA3" s="8"/>
      <c r="CB3" s="8"/>
      <c r="CC3" s="8"/>
      <c r="CD3" s="8"/>
      <c r="CE3" s="8"/>
      <c r="CF3" s="8"/>
      <c r="CG3" s="8"/>
      <c r="CH3" s="29"/>
      <c r="CI3" s="30"/>
      <c r="CJ3" s="32" t="s">
        <v>50</v>
      </c>
      <c r="CK3" s="37" t="s">
        <v>37</v>
      </c>
      <c r="CL3" s="37" t="s">
        <v>38</v>
      </c>
      <c r="CM3" s="8"/>
      <c r="CN3" s="8"/>
      <c r="CO3" s="8"/>
      <c r="CP3" s="8"/>
      <c r="CQ3" s="8"/>
      <c r="CR3" s="8"/>
      <c r="CS3" s="8"/>
      <c r="CT3" s="8"/>
      <c r="CU3" s="8"/>
      <c r="CV3" s="29"/>
      <c r="CW3" s="30"/>
      <c r="CX3" s="32" t="s">
        <v>49</v>
      </c>
      <c r="CY3" s="37" t="s">
        <v>37</v>
      </c>
      <c r="CZ3" s="37" t="s">
        <v>38</v>
      </c>
      <c r="DA3" s="8"/>
      <c r="DB3" s="8"/>
      <c r="DC3" s="8"/>
      <c r="DD3" s="8"/>
      <c r="DE3" s="8"/>
      <c r="DF3" s="8"/>
      <c r="DG3" s="8"/>
      <c r="DH3" s="8"/>
      <c r="DI3" s="8"/>
      <c r="DJ3" s="29"/>
      <c r="DK3" s="30"/>
      <c r="DL3" s="32" t="s">
        <v>51</v>
      </c>
      <c r="DM3" s="37" t="s">
        <v>37</v>
      </c>
      <c r="DN3" s="37" t="s">
        <v>38</v>
      </c>
      <c r="DO3" s="8"/>
      <c r="DP3" s="8"/>
      <c r="DQ3" s="8"/>
      <c r="DR3" s="8"/>
      <c r="DS3" s="8"/>
      <c r="DT3" s="8"/>
      <c r="DU3" s="8"/>
      <c r="DV3" s="8"/>
      <c r="DW3" s="8"/>
      <c r="DX3" s="29"/>
      <c r="DY3" s="30"/>
      <c r="DZ3" s="32" t="s">
        <v>57</v>
      </c>
      <c r="EA3" s="37" t="s">
        <v>37</v>
      </c>
      <c r="EB3" s="37" t="s">
        <v>38</v>
      </c>
      <c r="EC3" s="8"/>
      <c r="ED3" s="8"/>
      <c r="EE3" s="8"/>
      <c r="EF3" s="8"/>
      <c r="EG3" s="8"/>
      <c r="EH3" s="8"/>
      <c r="EI3" s="8"/>
      <c r="EJ3" s="2"/>
      <c r="EK3" s="2"/>
      <c r="EL3" s="2"/>
      <c r="EM3" s="2"/>
      <c r="EN3" s="2"/>
      <c r="EO3" s="2"/>
      <c r="EP3" s="2"/>
      <c r="EQ3" s="2"/>
      <c r="ER3" s="2"/>
      <c r="ES3" s="2"/>
    </row>
    <row r="4" spans="1:149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40" t="s">
        <v>3</v>
      </c>
      <c r="Q4" s="49">
        <v>88.9</v>
      </c>
      <c r="R4" s="48">
        <v>124.5</v>
      </c>
      <c r="S4" s="35" t="s">
        <v>4</v>
      </c>
      <c r="T4" s="6">
        <v>113.1</v>
      </c>
      <c r="U4" s="40" t="s">
        <v>35</v>
      </c>
      <c r="V4" s="40" t="s">
        <v>35</v>
      </c>
      <c r="W4" s="8"/>
      <c r="X4" s="8"/>
      <c r="Y4" s="8"/>
      <c r="Z4" s="8"/>
      <c r="AA4" s="8"/>
      <c r="AB4" s="8"/>
      <c r="AC4" s="8"/>
      <c r="AD4" s="40" t="s">
        <v>3</v>
      </c>
      <c r="AE4" s="35" t="s">
        <v>4</v>
      </c>
      <c r="AF4" s="34">
        <v>125</v>
      </c>
      <c r="AG4" s="59" t="s">
        <v>36</v>
      </c>
      <c r="AH4" s="40" t="s">
        <v>35</v>
      </c>
      <c r="AI4" s="55" t="s">
        <v>48</v>
      </c>
      <c r="AJ4" s="56"/>
      <c r="AK4" s="56"/>
      <c r="AL4" s="56"/>
      <c r="AM4" s="56"/>
      <c r="AN4" s="8"/>
      <c r="AO4" s="8"/>
      <c r="AP4" s="8"/>
      <c r="AQ4" s="8"/>
      <c r="AR4" s="40" t="s">
        <v>3</v>
      </c>
      <c r="AS4" s="35" t="s">
        <v>4</v>
      </c>
      <c r="AT4" s="6">
        <v>113.1</v>
      </c>
      <c r="AU4" s="40" t="s">
        <v>35</v>
      </c>
      <c r="AV4" s="40" t="s">
        <v>35</v>
      </c>
      <c r="AW4" s="8"/>
      <c r="AX4" s="8"/>
      <c r="AY4" s="8"/>
      <c r="AZ4" s="8"/>
      <c r="BA4" s="8"/>
      <c r="BB4" s="8"/>
      <c r="BC4" s="8"/>
      <c r="BD4" s="8"/>
      <c r="BE4" s="8"/>
      <c r="BF4" s="40" t="s">
        <v>3</v>
      </c>
      <c r="BG4" s="35" t="s">
        <v>4</v>
      </c>
      <c r="BH4" s="6">
        <v>113.1</v>
      </c>
      <c r="BI4" s="40" t="s">
        <v>35</v>
      </c>
      <c r="BJ4" s="61" t="s">
        <v>59</v>
      </c>
      <c r="BK4" s="55" t="s">
        <v>60</v>
      </c>
      <c r="BL4" s="56"/>
      <c r="BM4" s="56"/>
      <c r="BN4" s="56"/>
      <c r="BO4" s="56"/>
      <c r="BP4" s="8"/>
      <c r="BQ4" s="8"/>
      <c r="BR4" s="8"/>
      <c r="BS4" s="8"/>
      <c r="BT4" s="40" t="s">
        <v>3</v>
      </c>
      <c r="BU4" s="35" t="s">
        <v>4</v>
      </c>
      <c r="BV4" s="6">
        <v>113.1</v>
      </c>
      <c r="BW4" s="40" t="s">
        <v>35</v>
      </c>
      <c r="BX4" s="40" t="s">
        <v>35</v>
      </c>
      <c r="BY4" s="55" t="s">
        <v>68</v>
      </c>
      <c r="BZ4" s="56"/>
      <c r="CA4" s="56"/>
      <c r="CB4" s="56"/>
      <c r="CC4" s="56"/>
      <c r="CD4" s="8"/>
      <c r="CE4" s="8"/>
      <c r="CF4" s="8"/>
      <c r="CG4" s="8"/>
      <c r="CH4" s="40" t="s">
        <v>3</v>
      </c>
      <c r="CI4" s="35" t="s">
        <v>4</v>
      </c>
      <c r="CJ4" s="6">
        <v>113.1</v>
      </c>
      <c r="CK4" s="40" t="s">
        <v>35</v>
      </c>
      <c r="CL4" s="40" t="s">
        <v>35</v>
      </c>
      <c r="CM4" s="55" t="s">
        <v>64</v>
      </c>
      <c r="CN4" s="56"/>
      <c r="CO4" s="56"/>
      <c r="CP4" s="56"/>
      <c r="CQ4" s="56"/>
      <c r="CR4" s="8"/>
      <c r="CS4" s="8"/>
      <c r="CT4" s="8"/>
      <c r="CU4" s="8"/>
      <c r="CV4" s="40" t="s">
        <v>3</v>
      </c>
      <c r="CW4" s="35" t="s">
        <v>4</v>
      </c>
      <c r="CX4" s="6">
        <v>113.1</v>
      </c>
      <c r="CY4" s="40" t="s">
        <v>35</v>
      </c>
      <c r="CZ4" s="65">
        <v>0.8</v>
      </c>
      <c r="DA4" s="55" t="s">
        <v>66</v>
      </c>
      <c r="DB4" s="56"/>
      <c r="DC4" s="56"/>
      <c r="DD4" s="56"/>
      <c r="DE4" s="56"/>
      <c r="DF4" s="8"/>
      <c r="DG4" s="8"/>
      <c r="DH4" s="8"/>
      <c r="DI4" s="8"/>
      <c r="DJ4" s="40" t="s">
        <v>3</v>
      </c>
      <c r="DK4" s="35" t="s">
        <v>4</v>
      </c>
      <c r="DL4" s="6">
        <v>113.1</v>
      </c>
      <c r="DM4" s="40" t="s">
        <v>35</v>
      </c>
      <c r="DN4" s="40" t="s">
        <v>35</v>
      </c>
      <c r="DO4" s="63"/>
      <c r="DP4" s="64"/>
      <c r="DQ4" s="64"/>
      <c r="DR4" s="64"/>
      <c r="DS4" s="64"/>
      <c r="DT4" s="8"/>
      <c r="DU4" s="8"/>
      <c r="DV4" s="8"/>
      <c r="DW4" s="8"/>
      <c r="DX4" s="40" t="s">
        <v>3</v>
      </c>
      <c r="DY4" s="33" t="s">
        <v>4</v>
      </c>
      <c r="DZ4" s="6">
        <v>113.1</v>
      </c>
      <c r="EA4" s="40" t="s">
        <v>35</v>
      </c>
      <c r="EB4" s="40" t="s">
        <v>35</v>
      </c>
      <c r="EC4" s="63"/>
      <c r="ED4" s="64"/>
      <c r="EE4" s="64"/>
      <c r="EF4" s="64"/>
      <c r="EG4" s="64"/>
      <c r="EH4" s="8"/>
      <c r="EI4" s="8"/>
      <c r="EJ4" s="2"/>
      <c r="EK4" s="2"/>
      <c r="EL4" s="2"/>
      <c r="EM4" s="2"/>
      <c r="EN4" s="2"/>
      <c r="EO4" s="2"/>
      <c r="EP4" s="2"/>
      <c r="EQ4" s="2"/>
      <c r="ER4" s="2"/>
      <c r="ES4" s="2"/>
    </row>
    <row r="5" spans="1:149" ht="19.5" thickBo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41"/>
      <c r="Q5" s="47"/>
      <c r="R5" s="45"/>
      <c r="S5" s="13" t="s">
        <v>5</v>
      </c>
      <c r="T5" s="10">
        <f t="shared" ref="T5" si="0">T4-$Q$4</f>
        <v>24.199999999999989</v>
      </c>
      <c r="U5" s="43"/>
      <c r="V5" s="43"/>
      <c r="W5" s="8"/>
      <c r="X5" s="8"/>
      <c r="Y5" s="8"/>
      <c r="Z5" s="8"/>
      <c r="AA5" s="8"/>
      <c r="AB5" s="8"/>
      <c r="AC5" s="8"/>
      <c r="AD5" s="41"/>
      <c r="AE5" s="13" t="s">
        <v>5</v>
      </c>
      <c r="AF5" s="11">
        <v>36.099999999999994</v>
      </c>
      <c r="AG5" s="60"/>
      <c r="AH5" s="43"/>
      <c r="AI5" s="55"/>
      <c r="AJ5" s="56"/>
      <c r="AK5" s="56"/>
      <c r="AL5" s="56"/>
      <c r="AM5" s="56"/>
      <c r="AN5" s="8"/>
      <c r="AO5" s="8"/>
      <c r="AP5" s="8"/>
      <c r="AQ5" s="8"/>
      <c r="AR5" s="41"/>
      <c r="AS5" s="13" t="s">
        <v>5</v>
      </c>
      <c r="AT5" s="10">
        <f t="shared" ref="AT5" si="1">AT4-$Q$4</f>
        <v>24.199999999999989</v>
      </c>
      <c r="AU5" s="43"/>
      <c r="AV5" s="43"/>
      <c r="AW5" s="8"/>
      <c r="AX5" s="8"/>
      <c r="AY5" s="8"/>
      <c r="AZ5" s="8"/>
      <c r="BA5" s="8"/>
      <c r="BB5" s="8"/>
      <c r="BC5" s="8"/>
      <c r="BD5" s="8"/>
      <c r="BE5" s="8"/>
      <c r="BF5" s="41"/>
      <c r="BG5" s="13" t="s">
        <v>5</v>
      </c>
      <c r="BH5" s="10">
        <f t="shared" ref="BH5" si="2">BH4-$Q$4</f>
        <v>24.199999999999989</v>
      </c>
      <c r="BI5" s="43"/>
      <c r="BJ5" s="62"/>
      <c r="BK5" s="55"/>
      <c r="BL5" s="56"/>
      <c r="BM5" s="56"/>
      <c r="BN5" s="56"/>
      <c r="BO5" s="56"/>
      <c r="BP5" s="8"/>
      <c r="BQ5" s="8"/>
      <c r="BR5" s="8"/>
      <c r="BS5" s="8"/>
      <c r="BT5" s="41"/>
      <c r="BU5" s="13" t="s">
        <v>5</v>
      </c>
      <c r="BV5" s="10">
        <f t="shared" ref="BV5" si="3">BV4-$Q$4</f>
        <v>24.199999999999989</v>
      </c>
      <c r="BW5" s="43"/>
      <c r="BX5" s="43"/>
      <c r="BY5" s="55"/>
      <c r="BZ5" s="56"/>
      <c r="CA5" s="56"/>
      <c r="CB5" s="56"/>
      <c r="CC5" s="56"/>
      <c r="CD5" s="8"/>
      <c r="CE5" s="8"/>
      <c r="CF5" s="8"/>
      <c r="CG5" s="8"/>
      <c r="CH5" s="41"/>
      <c r="CI5" s="13" t="s">
        <v>5</v>
      </c>
      <c r="CJ5" s="10">
        <f t="shared" ref="CJ5" si="4">CJ4-$Q$4</f>
        <v>24.199999999999989</v>
      </c>
      <c r="CK5" s="43"/>
      <c r="CL5" s="43"/>
      <c r="CM5" s="55"/>
      <c r="CN5" s="56"/>
      <c r="CO5" s="56"/>
      <c r="CP5" s="56"/>
      <c r="CQ5" s="56"/>
      <c r="CR5" s="8"/>
      <c r="CS5" s="8"/>
      <c r="CT5" s="8"/>
      <c r="CU5" s="8"/>
      <c r="CV5" s="41"/>
      <c r="CW5" s="13" t="s">
        <v>5</v>
      </c>
      <c r="CX5" s="10">
        <f t="shared" ref="CX5" si="5">CX4-$Q$4</f>
        <v>24.199999999999989</v>
      </c>
      <c r="CY5" s="43"/>
      <c r="CZ5" s="66"/>
      <c r="DA5" s="55"/>
      <c r="DB5" s="56"/>
      <c r="DC5" s="56"/>
      <c r="DD5" s="56"/>
      <c r="DE5" s="56"/>
      <c r="DF5" s="8"/>
      <c r="DG5" s="8"/>
      <c r="DH5" s="8"/>
      <c r="DI5" s="8"/>
      <c r="DJ5" s="41"/>
      <c r="DK5" s="13" t="s">
        <v>5</v>
      </c>
      <c r="DL5" s="10">
        <f t="shared" ref="DL5" si="6">DL4-$Q$4</f>
        <v>24.199999999999989</v>
      </c>
      <c r="DM5" s="43"/>
      <c r="DN5" s="43"/>
      <c r="DO5" s="63"/>
      <c r="DP5" s="64"/>
      <c r="DQ5" s="64"/>
      <c r="DR5" s="64"/>
      <c r="DS5" s="64"/>
      <c r="DT5" s="8"/>
      <c r="DU5" s="8"/>
      <c r="DV5" s="8"/>
      <c r="DW5" s="8"/>
      <c r="DX5" s="41"/>
      <c r="DY5" s="13" t="s">
        <v>5</v>
      </c>
      <c r="DZ5" s="10">
        <f t="shared" ref="DZ5" si="7">DZ4-$Q$4</f>
        <v>24.199999999999989</v>
      </c>
      <c r="EA5" s="43"/>
      <c r="EB5" s="43"/>
      <c r="EC5" s="63"/>
      <c r="ED5" s="64"/>
      <c r="EE5" s="64"/>
      <c r="EF5" s="64"/>
      <c r="EG5" s="64"/>
      <c r="EH5" s="8"/>
      <c r="EI5" s="8"/>
      <c r="EJ5" s="2"/>
      <c r="EK5" s="2"/>
      <c r="EL5" s="2"/>
      <c r="EM5" s="2"/>
      <c r="EN5" s="2"/>
      <c r="EO5" s="2"/>
      <c r="EP5" s="2"/>
      <c r="EQ5" s="2"/>
      <c r="ER5" s="2"/>
      <c r="ES5" s="2"/>
    </row>
    <row r="6" spans="1:149" ht="18.75" customHeight="1" x14ac:dyDescent="0.4">
      <c r="A6" s="39" t="s">
        <v>23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8"/>
      <c r="O6" s="8"/>
      <c r="P6" s="42" t="s">
        <v>1</v>
      </c>
      <c r="Q6" s="46">
        <v>94.2</v>
      </c>
      <c r="R6" s="44">
        <v>132</v>
      </c>
      <c r="S6" s="36" t="s">
        <v>4</v>
      </c>
      <c r="T6" s="10">
        <v>120</v>
      </c>
      <c r="U6" s="40" t="s">
        <v>35</v>
      </c>
      <c r="V6" s="40" t="s">
        <v>35</v>
      </c>
      <c r="W6" s="8"/>
      <c r="X6" s="8"/>
      <c r="Y6" s="8"/>
      <c r="Z6" s="8"/>
      <c r="AA6" s="8"/>
      <c r="AB6" s="8"/>
      <c r="AC6" s="8"/>
      <c r="AD6" s="42" t="s">
        <v>1</v>
      </c>
      <c r="AE6" s="36" t="s">
        <v>4</v>
      </c>
      <c r="AF6" s="11">
        <v>132.5</v>
      </c>
      <c r="AG6" s="59" t="s">
        <v>36</v>
      </c>
      <c r="AH6" s="40" t="s">
        <v>35</v>
      </c>
      <c r="AI6" s="55" t="s">
        <v>48</v>
      </c>
      <c r="AJ6" s="56"/>
      <c r="AK6" s="56"/>
      <c r="AL6" s="56"/>
      <c r="AM6" s="56"/>
      <c r="AN6" s="8"/>
      <c r="AO6" s="8"/>
      <c r="AP6" s="8"/>
      <c r="AQ6" s="8"/>
      <c r="AR6" s="42" t="s">
        <v>1</v>
      </c>
      <c r="AS6" s="36" t="s">
        <v>4</v>
      </c>
      <c r="AT6" s="10">
        <v>120</v>
      </c>
      <c r="AU6" s="40" t="s">
        <v>35</v>
      </c>
      <c r="AV6" s="40" t="s">
        <v>35</v>
      </c>
      <c r="AW6" s="8"/>
      <c r="AX6" s="8"/>
      <c r="AY6" s="8"/>
      <c r="AZ6" s="8"/>
      <c r="BA6" s="8"/>
      <c r="BB6" s="8"/>
      <c r="BC6" s="8"/>
      <c r="BD6" s="8"/>
      <c r="BE6" s="8"/>
      <c r="BF6" s="42" t="s">
        <v>1</v>
      </c>
      <c r="BG6" s="36" t="s">
        <v>4</v>
      </c>
      <c r="BH6" s="10">
        <v>120</v>
      </c>
      <c r="BI6" s="40" t="s">
        <v>35</v>
      </c>
      <c r="BJ6" s="61" t="s">
        <v>59</v>
      </c>
      <c r="BK6" s="55" t="s">
        <v>61</v>
      </c>
      <c r="BL6" s="56"/>
      <c r="BM6" s="56"/>
      <c r="BN6" s="56"/>
      <c r="BO6" s="56"/>
      <c r="BP6" s="8"/>
      <c r="BQ6" s="8"/>
      <c r="BR6" s="8"/>
      <c r="BS6" s="8"/>
      <c r="BT6" s="42" t="s">
        <v>1</v>
      </c>
      <c r="BU6" s="36" t="s">
        <v>4</v>
      </c>
      <c r="BV6" s="10">
        <v>120</v>
      </c>
      <c r="BW6" s="40" t="s">
        <v>35</v>
      </c>
      <c r="BX6" s="40" t="s">
        <v>35</v>
      </c>
      <c r="BY6" s="55" t="s">
        <v>69</v>
      </c>
      <c r="BZ6" s="56"/>
      <c r="CA6" s="56"/>
      <c r="CB6" s="56"/>
      <c r="CC6" s="56"/>
      <c r="CD6" s="8"/>
      <c r="CE6" s="8"/>
      <c r="CF6" s="8"/>
      <c r="CG6" s="8"/>
      <c r="CH6" s="42" t="s">
        <v>1</v>
      </c>
      <c r="CI6" s="36" t="s">
        <v>4</v>
      </c>
      <c r="CJ6" s="10">
        <v>120</v>
      </c>
      <c r="CK6" s="40" t="s">
        <v>35</v>
      </c>
      <c r="CL6" s="40" t="s">
        <v>35</v>
      </c>
      <c r="CM6" s="55" t="s">
        <v>65</v>
      </c>
      <c r="CN6" s="56"/>
      <c r="CO6" s="56"/>
      <c r="CP6" s="56"/>
      <c r="CQ6" s="56"/>
      <c r="CR6" s="8"/>
      <c r="CS6" s="8"/>
      <c r="CT6" s="8"/>
      <c r="CU6" s="8"/>
      <c r="CV6" s="42" t="s">
        <v>1</v>
      </c>
      <c r="CW6" s="36" t="s">
        <v>4</v>
      </c>
      <c r="CX6" s="10">
        <v>120</v>
      </c>
      <c r="CY6" s="40" t="s">
        <v>35</v>
      </c>
      <c r="CZ6" s="65">
        <v>0.8</v>
      </c>
      <c r="DA6" s="55" t="s">
        <v>67</v>
      </c>
      <c r="DB6" s="56"/>
      <c r="DC6" s="56"/>
      <c r="DD6" s="56"/>
      <c r="DE6" s="56"/>
      <c r="DF6" s="8"/>
      <c r="DG6" s="8"/>
      <c r="DH6" s="8"/>
      <c r="DI6" s="8"/>
      <c r="DJ6" s="42" t="s">
        <v>1</v>
      </c>
      <c r="DK6" s="36" t="s">
        <v>4</v>
      </c>
      <c r="DL6" s="10">
        <v>120</v>
      </c>
      <c r="DM6" s="40" t="s">
        <v>35</v>
      </c>
      <c r="DN6" s="40" t="s">
        <v>35</v>
      </c>
      <c r="DO6" s="63"/>
      <c r="DP6" s="64"/>
      <c r="DQ6" s="64"/>
      <c r="DR6" s="64"/>
      <c r="DS6" s="64"/>
      <c r="DT6" s="8"/>
      <c r="DU6" s="8"/>
      <c r="DV6" s="8"/>
      <c r="DW6" s="8"/>
      <c r="DX6" s="42" t="s">
        <v>1</v>
      </c>
      <c r="DY6" s="9" t="s">
        <v>4</v>
      </c>
      <c r="DZ6" s="10">
        <v>120</v>
      </c>
      <c r="EA6" s="40" t="s">
        <v>35</v>
      </c>
      <c r="EB6" s="40" t="s">
        <v>35</v>
      </c>
      <c r="EC6" s="63"/>
      <c r="ED6" s="64"/>
      <c r="EE6" s="64"/>
      <c r="EF6" s="64"/>
      <c r="EG6" s="64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</row>
    <row r="7" spans="1:149" ht="18.75" customHeight="1" thickBo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2">
        <v>1.1499999999999999</v>
      </c>
      <c r="O7" s="8"/>
      <c r="P7" s="41"/>
      <c r="Q7" s="47"/>
      <c r="R7" s="45"/>
      <c r="S7" s="13" t="s">
        <v>5</v>
      </c>
      <c r="T7" s="10">
        <f>T6-$Q$6</f>
        <v>25.799999999999997</v>
      </c>
      <c r="U7" s="43"/>
      <c r="V7" s="43"/>
      <c r="W7" s="8"/>
      <c r="X7" s="8"/>
      <c r="Y7" s="8"/>
      <c r="Z7" s="8"/>
      <c r="AA7" s="8"/>
      <c r="AB7" s="8"/>
      <c r="AC7" s="8"/>
      <c r="AD7" s="41"/>
      <c r="AE7" s="13" t="s">
        <v>5</v>
      </c>
      <c r="AF7" s="11">
        <v>38.299999999999997</v>
      </c>
      <c r="AG7" s="60"/>
      <c r="AH7" s="43"/>
      <c r="AI7" s="55"/>
      <c r="AJ7" s="56"/>
      <c r="AK7" s="56"/>
      <c r="AL7" s="56"/>
      <c r="AM7" s="56"/>
      <c r="AN7" s="8"/>
      <c r="AO7" s="8"/>
      <c r="AP7" s="8"/>
      <c r="AQ7" s="8"/>
      <c r="AR7" s="41"/>
      <c r="AS7" s="13" t="s">
        <v>5</v>
      </c>
      <c r="AT7" s="10">
        <f>AT6-$Q$6</f>
        <v>25.799999999999997</v>
      </c>
      <c r="AU7" s="43"/>
      <c r="AV7" s="43"/>
      <c r="AW7" s="8"/>
      <c r="AX7" s="8"/>
      <c r="AY7" s="8"/>
      <c r="AZ7" s="8"/>
      <c r="BA7" s="8"/>
      <c r="BB7" s="8"/>
      <c r="BC7" s="8"/>
      <c r="BD7" s="8"/>
      <c r="BE7" s="8"/>
      <c r="BF7" s="41"/>
      <c r="BG7" s="13" t="s">
        <v>5</v>
      </c>
      <c r="BH7" s="10">
        <f>BH6-$Q$6</f>
        <v>25.799999999999997</v>
      </c>
      <c r="BI7" s="43"/>
      <c r="BJ7" s="62"/>
      <c r="BK7" s="55"/>
      <c r="BL7" s="56"/>
      <c r="BM7" s="56"/>
      <c r="BN7" s="56"/>
      <c r="BO7" s="56"/>
      <c r="BP7" s="8"/>
      <c r="BQ7" s="8"/>
      <c r="BR7" s="8"/>
      <c r="BS7" s="8"/>
      <c r="BT7" s="41"/>
      <c r="BU7" s="13" t="s">
        <v>5</v>
      </c>
      <c r="BV7" s="10">
        <f>BV6-$Q$6</f>
        <v>25.799999999999997</v>
      </c>
      <c r="BW7" s="43"/>
      <c r="BX7" s="43"/>
      <c r="BY7" s="55"/>
      <c r="BZ7" s="56"/>
      <c r="CA7" s="56"/>
      <c r="CB7" s="56"/>
      <c r="CC7" s="56"/>
      <c r="CD7" s="8"/>
      <c r="CE7" s="8"/>
      <c r="CF7" s="8"/>
      <c r="CG7" s="8"/>
      <c r="CH7" s="41"/>
      <c r="CI7" s="13" t="s">
        <v>5</v>
      </c>
      <c r="CJ7" s="10">
        <f>CJ6-$Q$6</f>
        <v>25.799999999999997</v>
      </c>
      <c r="CK7" s="43"/>
      <c r="CL7" s="43"/>
      <c r="CM7" s="55"/>
      <c r="CN7" s="56"/>
      <c r="CO7" s="56"/>
      <c r="CP7" s="56"/>
      <c r="CQ7" s="56"/>
      <c r="CR7" s="8"/>
      <c r="CS7" s="8"/>
      <c r="CT7" s="8"/>
      <c r="CU7" s="8"/>
      <c r="CV7" s="41"/>
      <c r="CW7" s="13" t="s">
        <v>5</v>
      </c>
      <c r="CX7" s="10">
        <f>CX6-$Q$6</f>
        <v>25.799999999999997</v>
      </c>
      <c r="CY7" s="43"/>
      <c r="CZ7" s="66"/>
      <c r="DA7" s="55"/>
      <c r="DB7" s="56"/>
      <c r="DC7" s="56"/>
      <c r="DD7" s="56"/>
      <c r="DE7" s="56"/>
      <c r="DF7" s="8"/>
      <c r="DG7" s="8"/>
      <c r="DH7" s="8"/>
      <c r="DI7" s="8"/>
      <c r="DJ7" s="41"/>
      <c r="DK7" s="13" t="s">
        <v>5</v>
      </c>
      <c r="DL7" s="10">
        <f>DL6-$Q$6</f>
        <v>25.799999999999997</v>
      </c>
      <c r="DM7" s="43"/>
      <c r="DN7" s="43"/>
      <c r="DO7" s="63"/>
      <c r="DP7" s="64"/>
      <c r="DQ7" s="64"/>
      <c r="DR7" s="64"/>
      <c r="DS7" s="64"/>
      <c r="DT7" s="8"/>
      <c r="DU7" s="8"/>
      <c r="DV7" s="8"/>
      <c r="DW7" s="8"/>
      <c r="DX7" s="41"/>
      <c r="DY7" s="13" t="s">
        <v>5</v>
      </c>
      <c r="DZ7" s="10">
        <f>DZ6-$Q$6</f>
        <v>25.799999999999997</v>
      </c>
      <c r="EA7" s="43"/>
      <c r="EB7" s="43"/>
      <c r="EC7" s="63"/>
      <c r="ED7" s="64"/>
      <c r="EE7" s="64"/>
      <c r="EF7" s="64"/>
      <c r="EG7" s="64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</row>
    <row r="8" spans="1:149" x14ac:dyDescent="0.4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2">
        <v>1.3</v>
      </c>
      <c r="O8" s="8"/>
      <c r="P8" s="42" t="s">
        <v>6</v>
      </c>
      <c r="Q8" s="46">
        <v>115.5</v>
      </c>
      <c r="R8" s="44">
        <v>162.69999999999999</v>
      </c>
      <c r="S8" s="36" t="s">
        <v>4</v>
      </c>
      <c r="T8" s="10">
        <v>147.30000000000001</v>
      </c>
      <c r="U8" s="40" t="s">
        <v>35</v>
      </c>
      <c r="V8" s="40" t="s">
        <v>35</v>
      </c>
      <c r="W8" s="8"/>
      <c r="X8" s="8"/>
      <c r="Y8" s="8"/>
      <c r="Z8" s="8"/>
      <c r="AA8" s="8"/>
      <c r="AB8" s="8"/>
      <c r="AC8" s="8"/>
      <c r="AD8" s="42" t="s">
        <v>6</v>
      </c>
      <c r="AE8" s="36" t="s">
        <v>4</v>
      </c>
      <c r="AF8" s="10">
        <v>147.30000000000001</v>
      </c>
      <c r="AG8" s="40" t="s">
        <v>35</v>
      </c>
      <c r="AH8" s="40" t="s">
        <v>35</v>
      </c>
      <c r="AI8" s="8"/>
      <c r="AJ8" s="8"/>
      <c r="AK8" s="8"/>
      <c r="AL8" s="8"/>
      <c r="AM8" s="8"/>
      <c r="AN8" s="8"/>
      <c r="AO8" s="8"/>
      <c r="AP8" s="8"/>
      <c r="AQ8" s="8"/>
      <c r="AR8" s="42" t="s">
        <v>6</v>
      </c>
      <c r="AS8" s="36" t="s">
        <v>4</v>
      </c>
      <c r="AT8" s="10">
        <v>147.30000000000001</v>
      </c>
      <c r="AU8" s="40" t="s">
        <v>35</v>
      </c>
      <c r="AV8" s="40" t="s">
        <v>35</v>
      </c>
      <c r="AW8" s="8"/>
      <c r="AX8" s="8"/>
      <c r="AY8" s="8"/>
      <c r="AZ8" s="8"/>
      <c r="BA8" s="8"/>
      <c r="BB8" s="8"/>
      <c r="BC8" s="8"/>
      <c r="BD8" s="8"/>
      <c r="BE8" s="8"/>
      <c r="BF8" s="42" t="s">
        <v>6</v>
      </c>
      <c r="BG8" s="36" t="s">
        <v>4</v>
      </c>
      <c r="BH8" s="10">
        <v>147.30000000000001</v>
      </c>
      <c r="BI8" s="40" t="s">
        <v>35</v>
      </c>
      <c r="BJ8" s="67">
        <v>0.8</v>
      </c>
      <c r="BK8" s="8"/>
      <c r="BL8" s="8"/>
      <c r="BM8" s="8"/>
      <c r="BN8" s="8"/>
      <c r="BO8" s="8"/>
      <c r="BP8" s="8"/>
      <c r="BQ8" s="8"/>
      <c r="BR8" s="8"/>
      <c r="BS8" s="8"/>
      <c r="BT8" s="42" t="s">
        <v>6</v>
      </c>
      <c r="BU8" s="36" t="s">
        <v>4</v>
      </c>
      <c r="BV8" s="10">
        <v>147.30000000000001</v>
      </c>
      <c r="BW8" s="40" t="s">
        <v>35</v>
      </c>
      <c r="BX8" s="40" t="s">
        <v>35</v>
      </c>
      <c r="BY8" s="8"/>
      <c r="BZ8" s="8"/>
      <c r="CA8" s="8"/>
      <c r="CB8" s="8"/>
      <c r="CC8" s="8"/>
      <c r="CD8" s="8"/>
      <c r="CE8" s="8"/>
      <c r="CF8" s="8"/>
      <c r="CG8" s="8"/>
      <c r="CH8" s="42" t="s">
        <v>6</v>
      </c>
      <c r="CI8" s="36" t="s">
        <v>4</v>
      </c>
      <c r="CJ8" s="10">
        <v>147.30000000000001</v>
      </c>
      <c r="CK8" s="40" t="s">
        <v>35</v>
      </c>
      <c r="CL8" s="40" t="s">
        <v>35</v>
      </c>
      <c r="CM8" s="8"/>
      <c r="CN8" s="8"/>
      <c r="CO8" s="8"/>
      <c r="CP8" s="8"/>
      <c r="CQ8" s="8"/>
      <c r="CR8" s="8"/>
      <c r="CS8" s="8"/>
      <c r="CT8" s="8"/>
      <c r="CU8" s="8"/>
      <c r="CV8" s="42" t="s">
        <v>6</v>
      </c>
      <c r="CW8" s="36" t="s">
        <v>4</v>
      </c>
      <c r="CX8" s="10">
        <v>147.30000000000001</v>
      </c>
      <c r="CY8" s="40" t="s">
        <v>35</v>
      </c>
      <c r="CZ8" s="67">
        <v>0.8</v>
      </c>
      <c r="DA8" s="8"/>
      <c r="DB8" s="8"/>
      <c r="DC8" s="8"/>
      <c r="DD8" s="8"/>
      <c r="DE8" s="8"/>
      <c r="DF8" s="8"/>
      <c r="DG8" s="8"/>
      <c r="DH8" s="8"/>
      <c r="DI8" s="8"/>
      <c r="DJ8" s="42" t="s">
        <v>6</v>
      </c>
      <c r="DK8" s="36" t="s">
        <v>4</v>
      </c>
      <c r="DL8" s="10">
        <v>147.30000000000001</v>
      </c>
      <c r="DM8" s="40" t="s">
        <v>35</v>
      </c>
      <c r="DN8" s="40" t="s">
        <v>35</v>
      </c>
      <c r="DO8" s="8"/>
      <c r="DP8" s="8"/>
      <c r="DQ8" s="8"/>
      <c r="DR8" s="8"/>
      <c r="DS8" s="8"/>
      <c r="DT8" s="8"/>
      <c r="DU8" s="8"/>
      <c r="DV8" s="8"/>
      <c r="DW8" s="8"/>
      <c r="DX8" s="42" t="s">
        <v>6</v>
      </c>
      <c r="DY8" s="9" t="s">
        <v>4</v>
      </c>
      <c r="DZ8" s="10">
        <v>147.30000000000001</v>
      </c>
      <c r="EA8" s="40" t="s">
        <v>35</v>
      </c>
      <c r="EB8" s="40" t="s">
        <v>35</v>
      </c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</row>
    <row r="9" spans="1:149" ht="19.5" thickBot="1" x14ac:dyDescent="0.4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2">
        <v>1.5</v>
      </c>
      <c r="O9" s="8"/>
      <c r="P9" s="41"/>
      <c r="Q9" s="47"/>
      <c r="R9" s="45"/>
      <c r="S9" s="13" t="s">
        <v>5</v>
      </c>
      <c r="T9" s="10">
        <f>T8-$Q$8</f>
        <v>31.800000000000011</v>
      </c>
      <c r="U9" s="43"/>
      <c r="V9" s="43"/>
      <c r="W9" s="8"/>
      <c r="X9" s="8"/>
      <c r="Y9" s="8"/>
      <c r="Z9" s="8"/>
      <c r="AA9" s="8"/>
      <c r="AB9" s="8"/>
      <c r="AC9" s="8"/>
      <c r="AD9" s="41"/>
      <c r="AE9" s="13" t="s">
        <v>5</v>
      </c>
      <c r="AF9" s="10">
        <f>AF8-$Q$8</f>
        <v>31.800000000000011</v>
      </c>
      <c r="AG9" s="43"/>
      <c r="AH9" s="43"/>
      <c r="AI9" s="8"/>
      <c r="AJ9" s="8"/>
      <c r="AK9" s="8"/>
      <c r="AL9" s="8"/>
      <c r="AM9" s="8"/>
      <c r="AN9" s="8"/>
      <c r="AO9" s="8"/>
      <c r="AP9" s="8"/>
      <c r="AQ9" s="8"/>
      <c r="AR9" s="41"/>
      <c r="AS9" s="13" t="s">
        <v>5</v>
      </c>
      <c r="AT9" s="10">
        <f>AT8-$Q$8</f>
        <v>31.800000000000011</v>
      </c>
      <c r="AU9" s="43"/>
      <c r="AV9" s="43"/>
      <c r="AW9" s="8"/>
      <c r="AX9" s="8"/>
      <c r="AY9" s="8"/>
      <c r="AZ9" s="8"/>
      <c r="BA9" s="8"/>
      <c r="BB9" s="8"/>
      <c r="BC9" s="8"/>
      <c r="BD9" s="8"/>
      <c r="BE9" s="8"/>
      <c r="BF9" s="41"/>
      <c r="BG9" s="13" t="s">
        <v>5</v>
      </c>
      <c r="BH9" s="10">
        <f>BH8-$Q$8</f>
        <v>31.800000000000011</v>
      </c>
      <c r="BI9" s="43"/>
      <c r="BJ9" s="68"/>
      <c r="BK9" s="8"/>
      <c r="BL9" s="8"/>
      <c r="BM9" s="8"/>
      <c r="BN9" s="8"/>
      <c r="BO9" s="8"/>
      <c r="BP9" s="8"/>
      <c r="BQ9" s="8"/>
      <c r="BR9" s="8"/>
      <c r="BS9" s="8"/>
      <c r="BT9" s="41"/>
      <c r="BU9" s="13" t="s">
        <v>5</v>
      </c>
      <c r="BV9" s="10">
        <f>BV8-$Q$8</f>
        <v>31.800000000000011</v>
      </c>
      <c r="BW9" s="43"/>
      <c r="BX9" s="43"/>
      <c r="BY9" s="8"/>
      <c r="BZ9" s="8"/>
      <c r="CA9" s="8"/>
      <c r="CB9" s="8"/>
      <c r="CC9" s="8"/>
      <c r="CD9" s="8"/>
      <c r="CE9" s="8"/>
      <c r="CF9" s="8"/>
      <c r="CG9" s="8"/>
      <c r="CH9" s="41"/>
      <c r="CI9" s="13" t="s">
        <v>5</v>
      </c>
      <c r="CJ9" s="10">
        <f>CJ8-$Q$8</f>
        <v>31.800000000000011</v>
      </c>
      <c r="CK9" s="43"/>
      <c r="CL9" s="43"/>
      <c r="CM9" s="8"/>
      <c r="CN9" s="8"/>
      <c r="CO9" s="8"/>
      <c r="CP9" s="8"/>
      <c r="CQ9" s="8"/>
      <c r="CR9" s="8"/>
      <c r="CS9" s="8"/>
      <c r="CT9" s="8"/>
      <c r="CU9" s="8"/>
      <c r="CV9" s="41"/>
      <c r="CW9" s="13" t="s">
        <v>5</v>
      </c>
      <c r="CX9" s="10">
        <f>CX8-$Q$8</f>
        <v>31.800000000000011</v>
      </c>
      <c r="CY9" s="43"/>
      <c r="CZ9" s="68"/>
      <c r="DA9" s="8"/>
      <c r="DB9" s="8"/>
      <c r="DC9" s="8"/>
      <c r="DD9" s="8"/>
      <c r="DE9" s="8"/>
      <c r="DF9" s="8"/>
      <c r="DG9" s="8"/>
      <c r="DH9" s="8"/>
      <c r="DI9" s="8"/>
      <c r="DJ9" s="41"/>
      <c r="DK9" s="13" t="s">
        <v>5</v>
      </c>
      <c r="DL9" s="10">
        <f>DL8-$Q$8</f>
        <v>31.800000000000011</v>
      </c>
      <c r="DM9" s="43"/>
      <c r="DN9" s="43"/>
      <c r="DO9" s="8"/>
      <c r="DP9" s="8"/>
      <c r="DQ9" s="8"/>
      <c r="DR9" s="8"/>
      <c r="DS9" s="8"/>
      <c r="DT9" s="8"/>
      <c r="DU9" s="8"/>
      <c r="DV9" s="8"/>
      <c r="DW9" s="8"/>
      <c r="DX9" s="41"/>
      <c r="DY9" s="13" t="s">
        <v>5</v>
      </c>
      <c r="DZ9" s="10">
        <f>DZ8-$Q$8</f>
        <v>31.800000000000011</v>
      </c>
      <c r="EA9" s="43"/>
      <c r="EB9" s="43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</row>
    <row r="10" spans="1:149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2">
        <v>1.7</v>
      </c>
      <c r="O10" s="8"/>
      <c r="P10" s="42" t="s">
        <v>7</v>
      </c>
      <c r="Q10" s="46">
        <v>58.2</v>
      </c>
      <c r="R10" s="44">
        <v>93.5</v>
      </c>
      <c r="S10" s="36" t="s">
        <v>4</v>
      </c>
      <c r="T10" s="10">
        <v>105.6</v>
      </c>
      <c r="U10" s="57" t="s">
        <v>36</v>
      </c>
      <c r="V10" s="40" t="s">
        <v>35</v>
      </c>
      <c r="W10" s="8"/>
      <c r="X10" s="8"/>
      <c r="Y10" s="8"/>
      <c r="Z10" s="8"/>
      <c r="AA10" s="8"/>
      <c r="AB10" s="8"/>
      <c r="AC10" s="8"/>
      <c r="AD10" s="42" t="s">
        <v>7</v>
      </c>
      <c r="AE10" s="36" t="s">
        <v>4</v>
      </c>
      <c r="AF10" s="10">
        <v>105.6</v>
      </c>
      <c r="AG10" s="57" t="s">
        <v>36</v>
      </c>
      <c r="AH10" s="40" t="s">
        <v>35</v>
      </c>
      <c r="AI10" s="8"/>
      <c r="AJ10" s="8"/>
      <c r="AK10" s="8"/>
      <c r="AL10" s="8"/>
      <c r="AM10" s="8"/>
      <c r="AN10" s="8"/>
      <c r="AO10" s="8"/>
      <c r="AP10" s="8"/>
      <c r="AQ10" s="8"/>
      <c r="AR10" s="42" t="s">
        <v>7</v>
      </c>
      <c r="AS10" s="36" t="s">
        <v>4</v>
      </c>
      <c r="AT10" s="10">
        <v>105.6</v>
      </c>
      <c r="AU10" s="57" t="s">
        <v>36</v>
      </c>
      <c r="AV10" s="40" t="s">
        <v>35</v>
      </c>
      <c r="AW10" s="8"/>
      <c r="AX10" s="8"/>
      <c r="AY10" s="8"/>
      <c r="AZ10" s="8"/>
      <c r="BA10" s="8"/>
      <c r="BB10" s="8"/>
      <c r="BC10" s="8"/>
      <c r="BD10" s="8"/>
      <c r="BE10" s="8"/>
      <c r="BF10" s="42" t="s">
        <v>7</v>
      </c>
      <c r="BG10" s="36" t="s">
        <v>4</v>
      </c>
      <c r="BH10" s="10">
        <v>105.6</v>
      </c>
      <c r="BI10" s="57" t="s">
        <v>36</v>
      </c>
      <c r="BJ10" s="40" t="s">
        <v>35</v>
      </c>
      <c r="BK10" s="8"/>
      <c r="BL10" s="8"/>
      <c r="BM10" s="8"/>
      <c r="BN10" s="8"/>
      <c r="BO10" s="8"/>
      <c r="BP10" s="8"/>
      <c r="BQ10" s="8"/>
      <c r="BR10" s="8"/>
      <c r="BS10" s="8"/>
      <c r="BT10" s="42" t="s">
        <v>7</v>
      </c>
      <c r="BU10" s="36" t="s">
        <v>4</v>
      </c>
      <c r="BV10" s="10">
        <v>105.6</v>
      </c>
      <c r="BW10" s="57" t="s">
        <v>36</v>
      </c>
      <c r="BX10" s="40" t="s">
        <v>35</v>
      </c>
      <c r="BY10" s="8"/>
      <c r="BZ10" s="8"/>
      <c r="CA10" s="8"/>
      <c r="CB10" s="8"/>
      <c r="CC10" s="8"/>
      <c r="CD10" s="8"/>
      <c r="CE10" s="8"/>
      <c r="CF10" s="8"/>
      <c r="CG10" s="8"/>
      <c r="CH10" s="42" t="s">
        <v>7</v>
      </c>
      <c r="CI10" s="36" t="s">
        <v>4</v>
      </c>
      <c r="CJ10" s="10">
        <v>105.6</v>
      </c>
      <c r="CK10" s="57" t="s">
        <v>36</v>
      </c>
      <c r="CL10" s="40" t="s">
        <v>35</v>
      </c>
      <c r="CM10" s="8"/>
      <c r="CN10" s="8"/>
      <c r="CO10" s="8"/>
      <c r="CP10" s="8"/>
      <c r="CQ10" s="8"/>
      <c r="CR10" s="8"/>
      <c r="CS10" s="8"/>
      <c r="CT10" s="8"/>
      <c r="CU10" s="8"/>
      <c r="CV10" s="42" t="s">
        <v>7</v>
      </c>
      <c r="CW10" s="36" t="s">
        <v>4</v>
      </c>
      <c r="CX10" s="10">
        <v>105.6</v>
      </c>
      <c r="CY10" s="57" t="s">
        <v>36</v>
      </c>
      <c r="CZ10" s="40" t="s">
        <v>35</v>
      </c>
      <c r="DA10" s="8"/>
      <c r="DB10" s="8"/>
      <c r="DC10" s="8"/>
      <c r="DD10" s="8"/>
      <c r="DE10" s="8"/>
      <c r="DF10" s="8"/>
      <c r="DG10" s="8"/>
      <c r="DH10" s="8"/>
      <c r="DI10" s="8"/>
      <c r="DJ10" s="42" t="s">
        <v>7</v>
      </c>
      <c r="DK10" s="36" t="s">
        <v>4</v>
      </c>
      <c r="DL10" s="10">
        <v>105.6</v>
      </c>
      <c r="DM10" s="57" t="s">
        <v>36</v>
      </c>
      <c r="DN10" s="40" t="s">
        <v>35</v>
      </c>
      <c r="DO10" s="8"/>
      <c r="DP10" s="8"/>
      <c r="DQ10" s="8"/>
      <c r="DR10" s="8"/>
      <c r="DS10" s="8"/>
      <c r="DT10" s="8"/>
      <c r="DU10" s="8"/>
      <c r="DV10" s="8"/>
      <c r="DW10" s="8"/>
      <c r="DX10" s="42" t="s">
        <v>7</v>
      </c>
      <c r="DY10" s="9" t="s">
        <v>4</v>
      </c>
      <c r="DZ10" s="10">
        <v>105.6</v>
      </c>
      <c r="EA10" s="57" t="s">
        <v>36</v>
      </c>
      <c r="EB10" s="40" t="s">
        <v>35</v>
      </c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</row>
    <row r="11" spans="1:149" ht="19.5" thickBot="1" x14ac:dyDescent="0.45">
      <c r="A11" s="2" t="s">
        <v>62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8"/>
      <c r="O11" s="8"/>
      <c r="P11" s="43"/>
      <c r="Q11" s="51"/>
      <c r="R11" s="50"/>
      <c r="S11" s="19" t="s">
        <v>5</v>
      </c>
      <c r="T11" s="20">
        <f>T10-$Q$10</f>
        <v>47.399999999999991</v>
      </c>
      <c r="U11" s="58"/>
      <c r="V11" s="43"/>
      <c r="W11" s="8"/>
      <c r="X11" s="8"/>
      <c r="Y11" s="8"/>
      <c r="Z11" s="8"/>
      <c r="AA11" s="8"/>
      <c r="AB11" s="8"/>
      <c r="AC11" s="8"/>
      <c r="AD11" s="43"/>
      <c r="AE11" s="19" t="s">
        <v>5</v>
      </c>
      <c r="AF11" s="20">
        <f>AF10-$Q$10</f>
        <v>47.399999999999991</v>
      </c>
      <c r="AG11" s="58"/>
      <c r="AH11" s="43"/>
      <c r="AI11" s="8"/>
      <c r="AJ11" s="8"/>
      <c r="AK11" s="8"/>
      <c r="AL11" s="8"/>
      <c r="AM11" s="8"/>
      <c r="AN11" s="8"/>
      <c r="AO11" s="8"/>
      <c r="AP11" s="8"/>
      <c r="AQ11" s="8"/>
      <c r="AR11" s="43"/>
      <c r="AS11" s="19" t="s">
        <v>5</v>
      </c>
      <c r="AT11" s="20">
        <f>AT10-$Q$10</f>
        <v>47.399999999999991</v>
      </c>
      <c r="AU11" s="58"/>
      <c r="AV11" s="43"/>
      <c r="AW11" s="8"/>
      <c r="AX11" s="8"/>
      <c r="AY11" s="8"/>
      <c r="AZ11" s="8"/>
      <c r="BA11" s="8"/>
      <c r="BB11" s="8"/>
      <c r="BC11" s="8"/>
      <c r="BD11" s="8"/>
      <c r="BE11" s="8"/>
      <c r="BF11" s="43"/>
      <c r="BG11" s="19" t="s">
        <v>5</v>
      </c>
      <c r="BH11" s="20">
        <f>BH10-$Q$10</f>
        <v>47.399999999999991</v>
      </c>
      <c r="BI11" s="58"/>
      <c r="BJ11" s="43"/>
      <c r="BK11" s="8"/>
      <c r="BL11" s="8"/>
      <c r="BM11" s="8"/>
      <c r="BN11" s="8"/>
      <c r="BO11" s="8"/>
      <c r="BP11" s="8"/>
      <c r="BQ11" s="8"/>
      <c r="BR11" s="8"/>
      <c r="BS11" s="8"/>
      <c r="BT11" s="43"/>
      <c r="BU11" s="19" t="s">
        <v>5</v>
      </c>
      <c r="BV11" s="20">
        <f>BV10-$Q$10</f>
        <v>47.399999999999991</v>
      </c>
      <c r="BW11" s="58"/>
      <c r="BX11" s="43"/>
      <c r="BY11" s="8"/>
      <c r="BZ11" s="8"/>
      <c r="CA11" s="8"/>
      <c r="CB11" s="8"/>
      <c r="CC11" s="8"/>
      <c r="CD11" s="8"/>
      <c r="CE11" s="8"/>
      <c r="CF11" s="8"/>
      <c r="CG11" s="8"/>
      <c r="CH11" s="43"/>
      <c r="CI11" s="19" t="s">
        <v>5</v>
      </c>
      <c r="CJ11" s="20">
        <f>CJ10-$Q$10</f>
        <v>47.399999999999991</v>
      </c>
      <c r="CK11" s="58"/>
      <c r="CL11" s="43"/>
      <c r="CM11" s="8"/>
      <c r="CN11" s="8"/>
      <c r="CO11" s="8"/>
      <c r="CP11" s="8"/>
      <c r="CQ11" s="8"/>
      <c r="CR11" s="8"/>
      <c r="CS11" s="8"/>
      <c r="CT11" s="8"/>
      <c r="CU11" s="8"/>
      <c r="CV11" s="43"/>
      <c r="CW11" s="19" t="s">
        <v>5</v>
      </c>
      <c r="CX11" s="20">
        <f>CX10-$Q$10</f>
        <v>47.399999999999991</v>
      </c>
      <c r="CY11" s="58"/>
      <c r="CZ11" s="43"/>
      <c r="DA11" s="8"/>
      <c r="DB11" s="8"/>
      <c r="DC11" s="8"/>
      <c r="DD11" s="8"/>
      <c r="DE11" s="8"/>
      <c r="DF11" s="8"/>
      <c r="DG11" s="8"/>
      <c r="DH11" s="8"/>
      <c r="DI11" s="8"/>
      <c r="DJ11" s="43"/>
      <c r="DK11" s="19" t="s">
        <v>5</v>
      </c>
      <c r="DL11" s="20">
        <f>DL10-$Q$10</f>
        <v>47.399999999999991</v>
      </c>
      <c r="DM11" s="58"/>
      <c r="DN11" s="43"/>
      <c r="DO11" s="8"/>
      <c r="DP11" s="8"/>
      <c r="DQ11" s="8"/>
      <c r="DR11" s="8"/>
      <c r="DS11" s="8"/>
      <c r="DT11" s="8"/>
      <c r="DU11" s="8"/>
      <c r="DV11" s="8"/>
      <c r="DW11" s="8"/>
      <c r="DX11" s="43"/>
      <c r="DY11" s="19" t="s">
        <v>5</v>
      </c>
      <c r="DZ11" s="20">
        <f>DZ10-$Q$10</f>
        <v>47.399999999999991</v>
      </c>
      <c r="EA11" s="58"/>
      <c r="EB11" s="43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</row>
    <row r="12" spans="1:149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</row>
    <row r="13" spans="1:149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</row>
    <row r="14" spans="1:149" ht="18.75" customHeight="1" x14ac:dyDescent="0.4">
      <c r="A14" s="6"/>
      <c r="B14" s="6"/>
      <c r="C14" s="7"/>
      <c r="D14" s="7"/>
      <c r="E14" s="7"/>
      <c r="F14" s="7"/>
      <c r="G14" s="7"/>
      <c r="H14" s="6"/>
      <c r="I14" s="6"/>
      <c r="J14" s="6"/>
      <c r="K14" s="6"/>
      <c r="L14" s="6"/>
      <c r="M14" s="6"/>
      <c r="N14" s="52" t="s">
        <v>8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4"/>
      <c r="AB14" s="52" t="s">
        <v>9</v>
      </c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4"/>
      <c r="AP14" s="52" t="s">
        <v>10</v>
      </c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4"/>
      <c r="BD14" s="52" t="s">
        <v>29</v>
      </c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4"/>
      <c r="BR14" s="52" t="s">
        <v>30</v>
      </c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4"/>
      <c r="CF14" s="52" t="s">
        <v>31</v>
      </c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4"/>
      <c r="CT14" s="52" t="s">
        <v>32</v>
      </c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4"/>
      <c r="DH14" s="52" t="s">
        <v>33</v>
      </c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4"/>
      <c r="DV14" s="52" t="s">
        <v>34</v>
      </c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4"/>
      <c r="EJ14" s="69" t="s">
        <v>14</v>
      </c>
      <c r="EK14" s="69"/>
      <c r="EL14" s="69"/>
      <c r="EM14" s="69"/>
      <c r="EN14" s="69"/>
      <c r="EO14" s="69"/>
      <c r="EP14" s="69"/>
      <c r="EQ14" s="69"/>
      <c r="ER14" s="69"/>
      <c r="ES14" s="69"/>
    </row>
    <row r="15" spans="1:149" ht="18.600000000000001" customHeight="1" x14ac:dyDescent="0.4">
      <c r="A15" s="70" t="s">
        <v>0</v>
      </c>
      <c r="B15" s="72" t="s">
        <v>24</v>
      </c>
      <c r="C15" s="70" t="s">
        <v>16</v>
      </c>
      <c r="D15" s="70" t="s">
        <v>52</v>
      </c>
      <c r="E15" s="70" t="s">
        <v>56</v>
      </c>
      <c r="F15" s="70" t="s">
        <v>53</v>
      </c>
      <c r="G15" s="70" t="s">
        <v>54</v>
      </c>
      <c r="H15" s="70" t="s">
        <v>25</v>
      </c>
      <c r="I15" s="70" t="s">
        <v>58</v>
      </c>
      <c r="J15" s="70" t="s">
        <v>26</v>
      </c>
      <c r="K15" s="70" t="s">
        <v>27</v>
      </c>
      <c r="L15" s="72" t="s">
        <v>15</v>
      </c>
      <c r="M15" s="74" t="s">
        <v>55</v>
      </c>
      <c r="N15" s="78" t="s">
        <v>11</v>
      </c>
      <c r="O15" s="79" t="s">
        <v>21</v>
      </c>
      <c r="P15" s="79" t="s">
        <v>13</v>
      </c>
      <c r="Q15" s="80" t="s">
        <v>12</v>
      </c>
      <c r="R15" s="76" t="s">
        <v>42</v>
      </c>
      <c r="S15" s="76" t="s">
        <v>17</v>
      </c>
      <c r="T15" s="76" t="s">
        <v>18</v>
      </c>
      <c r="U15" s="77" t="s">
        <v>19</v>
      </c>
      <c r="V15" s="77" t="s">
        <v>17</v>
      </c>
      <c r="W15" s="77" t="s">
        <v>18</v>
      </c>
      <c r="X15" s="76" t="s">
        <v>39</v>
      </c>
      <c r="Y15" s="76" t="s">
        <v>40</v>
      </c>
      <c r="Z15" s="76" t="s">
        <v>41</v>
      </c>
      <c r="AA15" s="76" t="s">
        <v>20</v>
      </c>
      <c r="AB15" s="78" t="s">
        <v>11</v>
      </c>
      <c r="AC15" s="79" t="s">
        <v>21</v>
      </c>
      <c r="AD15" s="79" t="s">
        <v>13</v>
      </c>
      <c r="AE15" s="80" t="s">
        <v>12</v>
      </c>
      <c r="AF15" s="76" t="s">
        <v>42</v>
      </c>
      <c r="AG15" s="76" t="s">
        <v>17</v>
      </c>
      <c r="AH15" s="76" t="s">
        <v>18</v>
      </c>
      <c r="AI15" s="77" t="s">
        <v>19</v>
      </c>
      <c r="AJ15" s="77" t="s">
        <v>17</v>
      </c>
      <c r="AK15" s="77" t="s">
        <v>18</v>
      </c>
      <c r="AL15" s="76" t="s">
        <v>39</v>
      </c>
      <c r="AM15" s="76" t="s">
        <v>40</v>
      </c>
      <c r="AN15" s="76" t="s">
        <v>41</v>
      </c>
      <c r="AO15" s="76" t="s">
        <v>20</v>
      </c>
      <c r="AP15" s="78" t="s">
        <v>11</v>
      </c>
      <c r="AQ15" s="79" t="s">
        <v>21</v>
      </c>
      <c r="AR15" s="79" t="s">
        <v>13</v>
      </c>
      <c r="AS15" s="80" t="s">
        <v>12</v>
      </c>
      <c r="AT15" s="76" t="s">
        <v>42</v>
      </c>
      <c r="AU15" s="76" t="s">
        <v>17</v>
      </c>
      <c r="AV15" s="76" t="s">
        <v>18</v>
      </c>
      <c r="AW15" s="77" t="s">
        <v>19</v>
      </c>
      <c r="AX15" s="77" t="s">
        <v>17</v>
      </c>
      <c r="AY15" s="77" t="s">
        <v>18</v>
      </c>
      <c r="AZ15" s="76" t="s">
        <v>39</v>
      </c>
      <c r="BA15" s="76" t="s">
        <v>40</v>
      </c>
      <c r="BB15" s="76" t="s">
        <v>41</v>
      </c>
      <c r="BC15" s="76" t="s">
        <v>20</v>
      </c>
      <c r="BD15" s="78" t="s">
        <v>11</v>
      </c>
      <c r="BE15" s="79" t="s">
        <v>21</v>
      </c>
      <c r="BF15" s="79" t="s">
        <v>13</v>
      </c>
      <c r="BG15" s="80" t="s">
        <v>12</v>
      </c>
      <c r="BH15" s="76" t="s">
        <v>42</v>
      </c>
      <c r="BI15" s="76" t="s">
        <v>17</v>
      </c>
      <c r="BJ15" s="76" t="s">
        <v>18</v>
      </c>
      <c r="BK15" s="77" t="s">
        <v>19</v>
      </c>
      <c r="BL15" s="77" t="s">
        <v>17</v>
      </c>
      <c r="BM15" s="77" t="s">
        <v>18</v>
      </c>
      <c r="BN15" s="76" t="s">
        <v>39</v>
      </c>
      <c r="BO15" s="76" t="s">
        <v>40</v>
      </c>
      <c r="BP15" s="76" t="s">
        <v>41</v>
      </c>
      <c r="BQ15" s="76" t="s">
        <v>20</v>
      </c>
      <c r="BR15" s="78" t="s">
        <v>11</v>
      </c>
      <c r="BS15" s="79" t="s">
        <v>21</v>
      </c>
      <c r="BT15" s="79" t="s">
        <v>13</v>
      </c>
      <c r="BU15" s="80" t="s">
        <v>12</v>
      </c>
      <c r="BV15" s="76" t="s">
        <v>42</v>
      </c>
      <c r="BW15" s="76" t="s">
        <v>17</v>
      </c>
      <c r="BX15" s="76" t="s">
        <v>18</v>
      </c>
      <c r="BY15" s="77" t="s">
        <v>19</v>
      </c>
      <c r="BZ15" s="77" t="s">
        <v>17</v>
      </c>
      <c r="CA15" s="77" t="s">
        <v>18</v>
      </c>
      <c r="CB15" s="76" t="s">
        <v>39</v>
      </c>
      <c r="CC15" s="76" t="s">
        <v>40</v>
      </c>
      <c r="CD15" s="76" t="s">
        <v>41</v>
      </c>
      <c r="CE15" s="76" t="s">
        <v>20</v>
      </c>
      <c r="CF15" s="78" t="s">
        <v>11</v>
      </c>
      <c r="CG15" s="79" t="s">
        <v>21</v>
      </c>
      <c r="CH15" s="79" t="s">
        <v>13</v>
      </c>
      <c r="CI15" s="80" t="s">
        <v>12</v>
      </c>
      <c r="CJ15" s="76" t="s">
        <v>42</v>
      </c>
      <c r="CK15" s="76" t="s">
        <v>17</v>
      </c>
      <c r="CL15" s="76" t="s">
        <v>18</v>
      </c>
      <c r="CM15" s="77" t="s">
        <v>19</v>
      </c>
      <c r="CN15" s="77" t="s">
        <v>17</v>
      </c>
      <c r="CO15" s="77" t="s">
        <v>18</v>
      </c>
      <c r="CP15" s="76" t="s">
        <v>39</v>
      </c>
      <c r="CQ15" s="76" t="s">
        <v>40</v>
      </c>
      <c r="CR15" s="76" t="s">
        <v>41</v>
      </c>
      <c r="CS15" s="76" t="s">
        <v>20</v>
      </c>
      <c r="CT15" s="78" t="s">
        <v>11</v>
      </c>
      <c r="CU15" s="79" t="s">
        <v>21</v>
      </c>
      <c r="CV15" s="79" t="s">
        <v>13</v>
      </c>
      <c r="CW15" s="80" t="s">
        <v>12</v>
      </c>
      <c r="CX15" s="76" t="s">
        <v>42</v>
      </c>
      <c r="CY15" s="76" t="s">
        <v>17</v>
      </c>
      <c r="CZ15" s="76" t="s">
        <v>18</v>
      </c>
      <c r="DA15" s="77" t="s">
        <v>19</v>
      </c>
      <c r="DB15" s="77" t="s">
        <v>17</v>
      </c>
      <c r="DC15" s="77" t="s">
        <v>18</v>
      </c>
      <c r="DD15" s="76" t="s">
        <v>39</v>
      </c>
      <c r="DE15" s="76" t="s">
        <v>40</v>
      </c>
      <c r="DF15" s="76" t="s">
        <v>41</v>
      </c>
      <c r="DG15" s="76" t="s">
        <v>20</v>
      </c>
      <c r="DH15" s="78" t="s">
        <v>11</v>
      </c>
      <c r="DI15" s="79" t="s">
        <v>21</v>
      </c>
      <c r="DJ15" s="79" t="s">
        <v>13</v>
      </c>
      <c r="DK15" s="80" t="s">
        <v>12</v>
      </c>
      <c r="DL15" s="76" t="s">
        <v>42</v>
      </c>
      <c r="DM15" s="76" t="s">
        <v>17</v>
      </c>
      <c r="DN15" s="76" t="s">
        <v>18</v>
      </c>
      <c r="DO15" s="77" t="s">
        <v>19</v>
      </c>
      <c r="DP15" s="77" t="s">
        <v>17</v>
      </c>
      <c r="DQ15" s="77" t="s">
        <v>18</v>
      </c>
      <c r="DR15" s="76" t="s">
        <v>39</v>
      </c>
      <c r="DS15" s="76" t="s">
        <v>40</v>
      </c>
      <c r="DT15" s="76" t="s">
        <v>41</v>
      </c>
      <c r="DU15" s="76" t="s">
        <v>20</v>
      </c>
      <c r="DV15" s="78" t="s">
        <v>11</v>
      </c>
      <c r="DW15" s="79" t="s">
        <v>21</v>
      </c>
      <c r="DX15" s="79" t="s">
        <v>13</v>
      </c>
      <c r="DY15" s="80" t="s">
        <v>12</v>
      </c>
      <c r="DZ15" s="76" t="s">
        <v>42</v>
      </c>
      <c r="EA15" s="76" t="s">
        <v>17</v>
      </c>
      <c r="EB15" s="76" t="s">
        <v>18</v>
      </c>
      <c r="EC15" s="77" t="s">
        <v>19</v>
      </c>
      <c r="ED15" s="77" t="s">
        <v>17</v>
      </c>
      <c r="EE15" s="77" t="s">
        <v>18</v>
      </c>
      <c r="EF15" s="76" t="s">
        <v>39</v>
      </c>
      <c r="EG15" s="76" t="s">
        <v>40</v>
      </c>
      <c r="EH15" s="76" t="s">
        <v>41</v>
      </c>
      <c r="EI15" s="76" t="s">
        <v>20</v>
      </c>
      <c r="EJ15" s="74" t="s">
        <v>42</v>
      </c>
      <c r="EK15" s="74" t="s">
        <v>17</v>
      </c>
      <c r="EL15" s="74" t="s">
        <v>18</v>
      </c>
      <c r="EM15" s="81" t="s">
        <v>19</v>
      </c>
      <c r="EN15" s="81" t="s">
        <v>17</v>
      </c>
      <c r="EO15" s="81" t="s">
        <v>18</v>
      </c>
      <c r="EP15" s="74" t="s">
        <v>39</v>
      </c>
      <c r="EQ15" s="74" t="s">
        <v>40</v>
      </c>
      <c r="ER15" s="74" t="s">
        <v>41</v>
      </c>
      <c r="ES15" s="74" t="s">
        <v>20</v>
      </c>
    </row>
    <row r="16" spans="1:149" ht="20.25" customHeight="1" x14ac:dyDescent="0.4">
      <c r="A16" s="71"/>
      <c r="B16" s="73"/>
      <c r="C16" s="71"/>
      <c r="D16" s="71"/>
      <c r="E16" s="71"/>
      <c r="F16" s="71"/>
      <c r="G16" s="71"/>
      <c r="H16" s="71"/>
      <c r="I16" s="71"/>
      <c r="J16" s="71"/>
      <c r="K16" s="71"/>
      <c r="L16" s="73"/>
      <c r="M16" s="75"/>
      <c r="N16" s="78"/>
      <c r="O16" s="79"/>
      <c r="P16" s="79"/>
      <c r="Q16" s="80"/>
      <c r="R16" s="76"/>
      <c r="S16" s="76"/>
      <c r="T16" s="76"/>
      <c r="U16" s="77"/>
      <c r="V16" s="77"/>
      <c r="W16" s="77"/>
      <c r="X16" s="76"/>
      <c r="Y16" s="76"/>
      <c r="Z16" s="76"/>
      <c r="AA16" s="76"/>
      <c r="AB16" s="78"/>
      <c r="AC16" s="79"/>
      <c r="AD16" s="79"/>
      <c r="AE16" s="80"/>
      <c r="AF16" s="76"/>
      <c r="AG16" s="76"/>
      <c r="AH16" s="76"/>
      <c r="AI16" s="77"/>
      <c r="AJ16" s="77"/>
      <c r="AK16" s="77"/>
      <c r="AL16" s="76"/>
      <c r="AM16" s="76"/>
      <c r="AN16" s="76"/>
      <c r="AO16" s="76"/>
      <c r="AP16" s="78"/>
      <c r="AQ16" s="79"/>
      <c r="AR16" s="79"/>
      <c r="AS16" s="80"/>
      <c r="AT16" s="76"/>
      <c r="AU16" s="76"/>
      <c r="AV16" s="76"/>
      <c r="AW16" s="77"/>
      <c r="AX16" s="77"/>
      <c r="AY16" s="77"/>
      <c r="AZ16" s="76"/>
      <c r="BA16" s="76"/>
      <c r="BB16" s="76"/>
      <c r="BC16" s="76"/>
      <c r="BD16" s="78"/>
      <c r="BE16" s="79"/>
      <c r="BF16" s="79"/>
      <c r="BG16" s="80"/>
      <c r="BH16" s="76"/>
      <c r="BI16" s="76"/>
      <c r="BJ16" s="76"/>
      <c r="BK16" s="77"/>
      <c r="BL16" s="77"/>
      <c r="BM16" s="77"/>
      <c r="BN16" s="76"/>
      <c r="BO16" s="76"/>
      <c r="BP16" s="76"/>
      <c r="BQ16" s="76"/>
      <c r="BR16" s="78"/>
      <c r="BS16" s="79"/>
      <c r="BT16" s="79"/>
      <c r="BU16" s="80"/>
      <c r="BV16" s="76"/>
      <c r="BW16" s="76"/>
      <c r="BX16" s="76"/>
      <c r="BY16" s="77"/>
      <c r="BZ16" s="77"/>
      <c r="CA16" s="77"/>
      <c r="CB16" s="76"/>
      <c r="CC16" s="76"/>
      <c r="CD16" s="76"/>
      <c r="CE16" s="76"/>
      <c r="CF16" s="78"/>
      <c r="CG16" s="79"/>
      <c r="CH16" s="79"/>
      <c r="CI16" s="80"/>
      <c r="CJ16" s="76"/>
      <c r="CK16" s="76"/>
      <c r="CL16" s="76"/>
      <c r="CM16" s="77"/>
      <c r="CN16" s="77"/>
      <c r="CO16" s="77"/>
      <c r="CP16" s="76"/>
      <c r="CQ16" s="76"/>
      <c r="CR16" s="76"/>
      <c r="CS16" s="76"/>
      <c r="CT16" s="78"/>
      <c r="CU16" s="79"/>
      <c r="CV16" s="79"/>
      <c r="CW16" s="80"/>
      <c r="CX16" s="76"/>
      <c r="CY16" s="76"/>
      <c r="CZ16" s="76"/>
      <c r="DA16" s="77"/>
      <c r="DB16" s="77"/>
      <c r="DC16" s="77"/>
      <c r="DD16" s="76"/>
      <c r="DE16" s="76"/>
      <c r="DF16" s="76"/>
      <c r="DG16" s="76"/>
      <c r="DH16" s="78"/>
      <c r="DI16" s="79"/>
      <c r="DJ16" s="79"/>
      <c r="DK16" s="80"/>
      <c r="DL16" s="76"/>
      <c r="DM16" s="76"/>
      <c r="DN16" s="76"/>
      <c r="DO16" s="77"/>
      <c r="DP16" s="77"/>
      <c r="DQ16" s="77"/>
      <c r="DR16" s="76"/>
      <c r="DS16" s="76"/>
      <c r="DT16" s="76"/>
      <c r="DU16" s="76"/>
      <c r="DV16" s="78"/>
      <c r="DW16" s="79"/>
      <c r="DX16" s="79"/>
      <c r="DY16" s="80"/>
      <c r="DZ16" s="76"/>
      <c r="EA16" s="76"/>
      <c r="EB16" s="76"/>
      <c r="EC16" s="77"/>
      <c r="ED16" s="77"/>
      <c r="EE16" s="77"/>
      <c r="EF16" s="76"/>
      <c r="EG16" s="76"/>
      <c r="EH16" s="76"/>
      <c r="EI16" s="76"/>
      <c r="EJ16" s="75"/>
      <c r="EK16" s="75"/>
      <c r="EL16" s="75"/>
      <c r="EM16" s="82"/>
      <c r="EN16" s="82"/>
      <c r="EO16" s="82"/>
      <c r="EP16" s="75"/>
      <c r="EQ16" s="75"/>
      <c r="ER16" s="75"/>
      <c r="ES16" s="75"/>
    </row>
    <row r="17" spans="1:149" x14ac:dyDescent="0.4">
      <c r="A17" s="14">
        <v>1</v>
      </c>
      <c r="B17" s="14"/>
      <c r="C17" s="15">
        <v>10000</v>
      </c>
      <c r="D17" s="15">
        <v>6000</v>
      </c>
      <c r="E17" s="16">
        <f>(C17-D17)/C17</f>
        <v>0.4</v>
      </c>
      <c r="F17" s="15">
        <v>5000</v>
      </c>
      <c r="G17" s="38">
        <f>F17/C17</f>
        <v>0.5</v>
      </c>
      <c r="H17" s="15">
        <f>C17/2</f>
        <v>5000</v>
      </c>
      <c r="I17" s="14" t="s">
        <v>3</v>
      </c>
      <c r="J17" s="15">
        <v>12000</v>
      </c>
      <c r="K17" s="16">
        <v>1.7</v>
      </c>
      <c r="L17" s="18">
        <v>62.2</v>
      </c>
      <c r="M17" s="15">
        <f>ROUNDDOWN(J17*L17/2,-2)</f>
        <v>373200</v>
      </c>
      <c r="N17" s="17">
        <v>500</v>
      </c>
      <c r="O17" s="21">
        <f>N17</f>
        <v>500</v>
      </c>
      <c r="P17" s="21">
        <f>IF(N17&lt;=$H$17,N17,H17)</f>
        <v>500</v>
      </c>
      <c r="Q17" s="14">
        <f>IF(T4&gt;=$R$4,1,0.7)</f>
        <v>0.7</v>
      </c>
      <c r="R17" s="22">
        <f>S17+T17</f>
        <v>8470</v>
      </c>
      <c r="S17" s="23">
        <f>ROUNDDOWN(T5*N17*Q17*1/2,0)</f>
        <v>4235</v>
      </c>
      <c r="T17" s="23">
        <f>ROUNDDOWN(T5*N17*Q17*1/2,0)</f>
        <v>4235</v>
      </c>
      <c r="U17" s="24">
        <f>V17+W17</f>
        <v>3630</v>
      </c>
      <c r="V17" s="24">
        <f>ROUNDDOWN(T5*P17*(1-Q17)/2,0)</f>
        <v>1815</v>
      </c>
      <c r="W17" s="24">
        <f>ROUNDDOWN(T5*P17*(1-Q17)/2,0)</f>
        <v>1815</v>
      </c>
      <c r="X17" s="22">
        <f t="shared" ref="X17:Z18" si="8">R17+U17</f>
        <v>12100</v>
      </c>
      <c r="Y17" s="22">
        <f t="shared" si="8"/>
        <v>6050</v>
      </c>
      <c r="Z17" s="22">
        <f t="shared" si="8"/>
        <v>6050</v>
      </c>
      <c r="AA17" s="22">
        <f>M17-X17</f>
        <v>361100</v>
      </c>
      <c r="AB17" s="17">
        <v>500</v>
      </c>
      <c r="AC17" s="21">
        <f>SUM(O17,AB17)</f>
        <v>1000</v>
      </c>
      <c r="AD17" s="21">
        <f>IF(AC17&lt;=$H$17,AB17,MAX(0,$H$17-O17))</f>
        <v>500</v>
      </c>
      <c r="AE17" s="25">
        <f>IF(AF4&gt;=$R$4,1,0.7)</f>
        <v>1</v>
      </c>
      <c r="AF17" s="22">
        <f>AG17+AH17</f>
        <v>18050</v>
      </c>
      <c r="AG17" s="23">
        <f>ROUNDDOWN(AF5*AB17*AE17*1/2,0)</f>
        <v>9025</v>
      </c>
      <c r="AH17" s="23">
        <f>ROUNDDOWN(AF5*AB17*AE17*1/2,0)</f>
        <v>9025</v>
      </c>
      <c r="AI17" s="24">
        <f>AJ17+AK17</f>
        <v>0</v>
      </c>
      <c r="AJ17" s="24">
        <f>ROUNDDOWN(AF5*AD17*(1-AE17)/2,0)</f>
        <v>0</v>
      </c>
      <c r="AK17" s="24">
        <f>ROUNDDOWN(AF5*AD17*(1-AE17)/2,0)</f>
        <v>0</v>
      </c>
      <c r="AL17" s="22">
        <f t="shared" ref="AL17:AN18" si="9">AF17+AI17</f>
        <v>18050</v>
      </c>
      <c r="AM17" s="22">
        <f t="shared" si="9"/>
        <v>9025</v>
      </c>
      <c r="AN17" s="22">
        <f t="shared" si="9"/>
        <v>9025</v>
      </c>
      <c r="AO17" s="22">
        <f>AA17-AL17</f>
        <v>343050</v>
      </c>
      <c r="AP17" s="17">
        <v>1000</v>
      </c>
      <c r="AQ17" s="21">
        <f>SUM(AC17,AP17)</f>
        <v>2000</v>
      </c>
      <c r="AR17" s="21">
        <f>IF(AQ17&lt;=$H$17,AP17,MAX(0,$H$17-AC17))</f>
        <v>1000</v>
      </c>
      <c r="AS17" s="14">
        <f>IF(AT4&gt;=$R$4,1,0.7)</f>
        <v>0.7</v>
      </c>
      <c r="AT17" s="22">
        <f>AU17+AV17</f>
        <v>16940</v>
      </c>
      <c r="AU17" s="23">
        <f>ROUNDDOWN(AT5*AP17*AS17*1/2,0)</f>
        <v>8470</v>
      </c>
      <c r="AV17" s="23">
        <f>ROUNDDOWN(AT5*AP17*AS17*1/2,0)</f>
        <v>8470</v>
      </c>
      <c r="AW17" s="24">
        <f>AX17+AY17</f>
        <v>7260</v>
      </c>
      <c r="AX17" s="24">
        <f>ROUNDDOWN(AT5*AR17*(1-AS17)/2,0)</f>
        <v>3630</v>
      </c>
      <c r="AY17" s="24">
        <f>ROUNDDOWN(AT5*AR17*(1-AS17)/2,0)</f>
        <v>3630</v>
      </c>
      <c r="AZ17" s="22">
        <f t="shared" ref="AZ17:BB18" si="10">AT17+AW17</f>
        <v>24200</v>
      </c>
      <c r="BA17" s="22">
        <f t="shared" si="10"/>
        <v>12100</v>
      </c>
      <c r="BB17" s="22">
        <f t="shared" si="10"/>
        <v>12100</v>
      </c>
      <c r="BC17" s="22">
        <f>AO17-AZ17</f>
        <v>318850</v>
      </c>
      <c r="BD17" s="17">
        <v>2000</v>
      </c>
      <c r="BE17" s="21">
        <f>SUM(AQ17,BD17)</f>
        <v>4000</v>
      </c>
      <c r="BF17" s="21">
        <f>IF(BE17&lt;=$H$17,BD17,MAX(0,$H$17-AQ17))</f>
        <v>2000</v>
      </c>
      <c r="BG17" s="14">
        <f>IF(BH4&gt;=$R$4,1,0.7)</f>
        <v>0.7</v>
      </c>
      <c r="BH17" s="22">
        <f>BI17+BJ17</f>
        <v>33880</v>
      </c>
      <c r="BI17" s="23">
        <f>ROUNDDOWN(BH5*BD17*BG17*1/2,0)</f>
        <v>16940</v>
      </c>
      <c r="BJ17" s="23">
        <f>ROUNDDOWN(BH5*BD17*BG17*1/2,0)</f>
        <v>16940</v>
      </c>
      <c r="BK17" s="24">
        <f>BL17+BM17</f>
        <v>14520</v>
      </c>
      <c r="BL17" s="24">
        <f>ROUNDDOWN(BH5*BF17*(1-BG17)/2,0)</f>
        <v>7260</v>
      </c>
      <c r="BM17" s="24">
        <f>ROUNDDOWN(BH5*BF17*(1-BG17)/2,0)</f>
        <v>7260</v>
      </c>
      <c r="BN17" s="22">
        <f t="shared" ref="BN17:BP18" si="11">BH17+BK17</f>
        <v>48400</v>
      </c>
      <c r="BO17" s="22">
        <f t="shared" si="11"/>
        <v>24200</v>
      </c>
      <c r="BP17" s="22">
        <f t="shared" si="11"/>
        <v>24200</v>
      </c>
      <c r="BQ17" s="22">
        <f>BC17-BN17</f>
        <v>270450</v>
      </c>
      <c r="BR17" s="17">
        <v>2000</v>
      </c>
      <c r="BS17" s="21">
        <f>SUM(BE17,BR17)</f>
        <v>6000</v>
      </c>
      <c r="BT17" s="21">
        <f>IF(BS17&lt;=$H$17,BR17,MAX(0,$H$17-BE17))</f>
        <v>1000</v>
      </c>
      <c r="BU17" s="14">
        <f>IF(BV4&gt;=$R$4,1,0.7)</f>
        <v>0.7</v>
      </c>
      <c r="BV17" s="22">
        <f>BW17+BX17</f>
        <v>33880</v>
      </c>
      <c r="BW17" s="23">
        <f>ROUNDDOWN(BV5*BR17*BU17*1/2,0)</f>
        <v>16940</v>
      </c>
      <c r="BX17" s="23">
        <f>ROUNDDOWN(BV5*BR17*BU17*1/2,0)</f>
        <v>16940</v>
      </c>
      <c r="BY17" s="24">
        <f>BZ17+CA17</f>
        <v>7260</v>
      </c>
      <c r="BZ17" s="24">
        <f>ROUNDDOWN(BV5*BT17*(1-BU17)/2,0)</f>
        <v>3630</v>
      </c>
      <c r="CA17" s="24">
        <f>ROUNDDOWN(BV5*BT17*(1-BU17)/2,0)</f>
        <v>3630</v>
      </c>
      <c r="CB17" s="22">
        <f t="shared" ref="CB17:CD18" si="12">BV17+BY17</f>
        <v>41140</v>
      </c>
      <c r="CC17" s="22">
        <f t="shared" si="12"/>
        <v>20570</v>
      </c>
      <c r="CD17" s="22">
        <f t="shared" si="12"/>
        <v>20570</v>
      </c>
      <c r="CE17" s="22">
        <f>BQ17-CB17</f>
        <v>229310</v>
      </c>
      <c r="CF17" s="17">
        <v>2000</v>
      </c>
      <c r="CG17" s="21">
        <f>SUM(BS17,CF17)</f>
        <v>8000</v>
      </c>
      <c r="CH17" s="21">
        <f>IF(CG17&lt;=$H$17,CF17,MAX(0,$H$17-BS17))</f>
        <v>0</v>
      </c>
      <c r="CI17" s="14">
        <f>IF(CJ4&gt;=$R$4,1,0.7)</f>
        <v>0.7</v>
      </c>
      <c r="CJ17" s="22">
        <f>CK17+CL17</f>
        <v>33880</v>
      </c>
      <c r="CK17" s="23">
        <f>ROUNDDOWN(CJ5*CF17*CI17*1/2,0)</f>
        <v>16940</v>
      </c>
      <c r="CL17" s="23">
        <f>ROUNDDOWN(CJ5*CF17*CI17*1/2,0)</f>
        <v>16940</v>
      </c>
      <c r="CM17" s="24">
        <f>CN17+CO17</f>
        <v>0</v>
      </c>
      <c r="CN17" s="24">
        <f>ROUNDDOWN(CJ5*CH17*(1-CI17)/2,0)</f>
        <v>0</v>
      </c>
      <c r="CO17" s="24">
        <f>ROUNDDOWN(CJ5*CH17*(1-CI17)/2,0)</f>
        <v>0</v>
      </c>
      <c r="CP17" s="22">
        <f t="shared" ref="CP17:CR18" si="13">CJ17+CM17</f>
        <v>33880</v>
      </c>
      <c r="CQ17" s="22">
        <f t="shared" si="13"/>
        <v>16940</v>
      </c>
      <c r="CR17" s="22">
        <f t="shared" si="13"/>
        <v>16940</v>
      </c>
      <c r="CS17" s="22">
        <f>CE17-CP17</f>
        <v>195430</v>
      </c>
      <c r="CT17" s="17">
        <v>2000</v>
      </c>
      <c r="CU17" s="21">
        <f>SUM(CG17,CT17)</f>
        <v>10000</v>
      </c>
      <c r="CV17" s="21">
        <f>IF(CU17&lt;=$H$17,CT17,MAX(0,$H$17-CG17))</f>
        <v>0</v>
      </c>
      <c r="CW17" s="25">
        <v>0.8</v>
      </c>
      <c r="CX17" s="22">
        <f>CY17+CZ17</f>
        <v>38720</v>
      </c>
      <c r="CY17" s="23">
        <f>ROUNDDOWN(CX5*CT17*CW17*1/2,0)</f>
        <v>19360</v>
      </c>
      <c r="CZ17" s="23">
        <f>ROUNDDOWN(CX5*CT17*CW17*1/2,0)</f>
        <v>19360</v>
      </c>
      <c r="DA17" s="24">
        <f>DB17+DC17</f>
        <v>0</v>
      </c>
      <c r="DB17" s="24">
        <f>ROUNDDOWN(CX5*CV17*(1-CW17)/2,0)</f>
        <v>0</v>
      </c>
      <c r="DC17" s="24">
        <f>ROUNDDOWN(CX5*CV17*(1-CW17)/2,0)</f>
        <v>0</v>
      </c>
      <c r="DD17" s="22">
        <f t="shared" ref="DD17:DF18" si="14">CX17+DA17</f>
        <v>38720</v>
      </c>
      <c r="DE17" s="22">
        <f t="shared" si="14"/>
        <v>19360</v>
      </c>
      <c r="DF17" s="22">
        <f t="shared" si="14"/>
        <v>19360</v>
      </c>
      <c r="DG17" s="22">
        <f>CS17-DD17</f>
        <v>156710</v>
      </c>
      <c r="DH17" s="17">
        <v>2000</v>
      </c>
      <c r="DI17" s="21">
        <f>SUM(CU17,DH17)</f>
        <v>12000</v>
      </c>
      <c r="DJ17" s="21">
        <f>IF(DI17&lt;=$H$17,DH17,MAX(0,$H$17-CU17))</f>
        <v>0</v>
      </c>
      <c r="DK17" s="14">
        <f>IF(DL4&gt;=$R$4,1,0.7)</f>
        <v>0.7</v>
      </c>
      <c r="DL17" s="22">
        <f>DM17+DN17</f>
        <v>33880</v>
      </c>
      <c r="DM17" s="23">
        <f>ROUNDDOWN(DL5*DH17*DK17*1/2,0)</f>
        <v>16940</v>
      </c>
      <c r="DN17" s="23">
        <f>ROUNDDOWN(DL5*DH17*DK17*1/2,0)</f>
        <v>16940</v>
      </c>
      <c r="DO17" s="24">
        <f>DP17+DQ17</f>
        <v>0</v>
      </c>
      <c r="DP17" s="24">
        <f>ROUNDDOWN(DL5*DJ17*(1-DK17)/2,0)</f>
        <v>0</v>
      </c>
      <c r="DQ17" s="24">
        <f>ROUNDDOWN(DL5*DJ17*(1-DK17)/2,0)</f>
        <v>0</v>
      </c>
      <c r="DR17" s="22">
        <f t="shared" ref="DR17:DT18" si="15">DL17+DO17</f>
        <v>33880</v>
      </c>
      <c r="DS17" s="22">
        <f t="shared" si="15"/>
        <v>16940</v>
      </c>
      <c r="DT17" s="22">
        <f t="shared" si="15"/>
        <v>16940</v>
      </c>
      <c r="DU17" s="22">
        <f>DG17-DR17</f>
        <v>122830</v>
      </c>
      <c r="DV17" s="17">
        <v>2000</v>
      </c>
      <c r="DW17" s="21">
        <f>SUM(DI17,DV17)</f>
        <v>14000</v>
      </c>
      <c r="DX17" s="21">
        <f>IF(DW17&lt;=$H$17,DV17,MAX(0,$H$17-DI17))</f>
        <v>0</v>
      </c>
      <c r="DY17" s="14">
        <f>IF(DZ4&gt;=$R$4,1,0.7)</f>
        <v>0.7</v>
      </c>
      <c r="DZ17" s="22">
        <f>EA17+EB17</f>
        <v>33880</v>
      </c>
      <c r="EA17" s="23">
        <f>ROUNDDOWN(DZ5*DV17*DY17*1/2,0)</f>
        <v>16940</v>
      </c>
      <c r="EB17" s="23">
        <f>ROUNDDOWN(DZ5*DV17*DY17*1/2,0)</f>
        <v>16940</v>
      </c>
      <c r="EC17" s="24">
        <f>ED17+EE17</f>
        <v>0</v>
      </c>
      <c r="ED17" s="24">
        <f>ROUNDDOWN(DZ5*DX17*(1-DY17)/2,0)</f>
        <v>0</v>
      </c>
      <c r="EE17" s="24">
        <f>ROUNDDOWN(DZ5*DX17*(1-DY17)/2,0)</f>
        <v>0</v>
      </c>
      <c r="EF17" s="22">
        <f t="shared" ref="EF17:EH18" si="16">DZ17+EC17</f>
        <v>33880</v>
      </c>
      <c r="EG17" s="22">
        <f t="shared" si="16"/>
        <v>16940</v>
      </c>
      <c r="EH17" s="22">
        <f t="shared" si="16"/>
        <v>16940</v>
      </c>
      <c r="EI17" s="22">
        <f>DU17-EF17</f>
        <v>88950</v>
      </c>
      <c r="EJ17" s="26">
        <f>EK17+EL17</f>
        <v>251580</v>
      </c>
      <c r="EK17" s="23">
        <f>S17+AG17+AU17+BI17+BW17+CK17+CY17+DM17+EA17</f>
        <v>125790</v>
      </c>
      <c r="EL17" s="23">
        <f>T17+AH17+AV17+BJ17+BX17+CL17+CZ17+DN17+EB17</f>
        <v>125790</v>
      </c>
      <c r="EM17" s="27">
        <f>EN17+EO17</f>
        <v>32670</v>
      </c>
      <c r="EN17" s="27">
        <f>V17+AJ17+AX17+BL17+BZ17+CN17+DB17+DP17+ED17</f>
        <v>16335</v>
      </c>
      <c r="EO17" s="27">
        <f>W17+AK17+AY17+BM17+CA17+CO17+DC17+DQ17+EE17</f>
        <v>16335</v>
      </c>
      <c r="EP17" s="23">
        <f>EQ17+ER17</f>
        <v>284250</v>
      </c>
      <c r="EQ17" s="23">
        <f>Y17+AM17+BA17+BO17+CC17+CQ17+DE17+DS17+EG17</f>
        <v>142125</v>
      </c>
      <c r="ER17" s="23">
        <f>Z17+AN17+BB17+BP17+CD17+CR17+DF17+DT17+EH17</f>
        <v>142125</v>
      </c>
      <c r="ES17" s="22">
        <f>M17-EP17</f>
        <v>88950</v>
      </c>
    </row>
    <row r="18" spans="1:149" x14ac:dyDescent="0.4">
      <c r="A18" s="14">
        <v>2</v>
      </c>
      <c r="B18" s="14"/>
      <c r="C18" s="15">
        <v>15000</v>
      </c>
      <c r="D18" s="15">
        <v>9000</v>
      </c>
      <c r="E18" s="16">
        <f>(C18-D18)/C18</f>
        <v>0.4</v>
      </c>
      <c r="F18" s="15">
        <v>7500</v>
      </c>
      <c r="G18" s="38">
        <f t="shared" ref="G18" si="17">F18/C18</f>
        <v>0.5</v>
      </c>
      <c r="H18" s="15">
        <f t="shared" ref="H18" si="18">C18/2</f>
        <v>7500</v>
      </c>
      <c r="I18" s="14" t="s">
        <v>1</v>
      </c>
      <c r="J18" s="15">
        <v>18000</v>
      </c>
      <c r="K18" s="16">
        <v>1.7</v>
      </c>
      <c r="L18" s="18">
        <v>65.900000000000006</v>
      </c>
      <c r="M18" s="15">
        <f>ROUNDDOWN(J18*L18/2,-2)</f>
        <v>593100</v>
      </c>
      <c r="N18" s="17">
        <v>500</v>
      </c>
      <c r="O18" s="21">
        <f>N18</f>
        <v>500</v>
      </c>
      <c r="P18" s="21">
        <f>IF(N18&lt;=$H$18,N18,H18)</f>
        <v>500</v>
      </c>
      <c r="Q18" s="14">
        <f>IF(T6&gt;=$R$4,1,0.7)</f>
        <v>0.7</v>
      </c>
      <c r="R18" s="22">
        <f>T7*N18*Q18</f>
        <v>9029.9999999999982</v>
      </c>
      <c r="S18" s="23">
        <f>ROUNDDOWN(T7*N18*Q18*1/2,0)</f>
        <v>4515</v>
      </c>
      <c r="T18" s="23">
        <f>ROUNDDOWN(T7*N18*Q18*1/2,0)</f>
        <v>4515</v>
      </c>
      <c r="U18" s="24">
        <f t="shared" ref="U18" si="19">V18+W18</f>
        <v>3870</v>
      </c>
      <c r="V18" s="24">
        <f>ROUNDDOWN(T7*P18*(1-Q18)/2,0)</f>
        <v>1935</v>
      </c>
      <c r="W18" s="24">
        <f>ROUNDDOWN(T7*P18*(1-Q18)/2,0)</f>
        <v>1935</v>
      </c>
      <c r="X18" s="22">
        <f t="shared" si="8"/>
        <v>12899.999999999998</v>
      </c>
      <c r="Y18" s="22">
        <f t="shared" si="8"/>
        <v>6450</v>
      </c>
      <c r="Z18" s="22">
        <f t="shared" si="8"/>
        <v>6450</v>
      </c>
      <c r="AA18" s="22">
        <f>M18-X18</f>
        <v>580200</v>
      </c>
      <c r="AB18" s="17">
        <v>500</v>
      </c>
      <c r="AC18" s="21">
        <f>SUM(O18,AB18)</f>
        <v>1000</v>
      </c>
      <c r="AD18" s="21">
        <f>IF(AC18&lt;=$H$18,AB18,MAX(0,$H$18-O18))</f>
        <v>500</v>
      </c>
      <c r="AE18" s="25">
        <f>IF(AF6&gt;=$R$6,1,0.7)</f>
        <v>1</v>
      </c>
      <c r="AF18" s="22">
        <f>AG18+AH18</f>
        <v>19150</v>
      </c>
      <c r="AG18" s="23">
        <f>ROUNDDOWN(AF7*AB18*AE18*1/2,0)</f>
        <v>9575</v>
      </c>
      <c r="AH18" s="23">
        <f>ROUNDDOWN(AF7*AB18*AE18*1/2,0)</f>
        <v>9575</v>
      </c>
      <c r="AI18" s="24">
        <f t="shared" ref="AI18" si="20">AJ18+AK18</f>
        <v>0</v>
      </c>
      <c r="AJ18" s="24">
        <f>ROUNDDOWN(AF7*AD18*(1-AE18)/2,0)</f>
        <v>0</v>
      </c>
      <c r="AK18" s="24">
        <f>ROUNDDOWN(AF7*AD18*(1-AE18)/2,0)</f>
        <v>0</v>
      </c>
      <c r="AL18" s="22">
        <f t="shared" si="9"/>
        <v>19150</v>
      </c>
      <c r="AM18" s="22">
        <f t="shared" si="9"/>
        <v>9575</v>
      </c>
      <c r="AN18" s="22">
        <f t="shared" si="9"/>
        <v>9575</v>
      </c>
      <c r="AO18" s="22">
        <f>AA18-AL18</f>
        <v>561050</v>
      </c>
      <c r="AP18" s="17">
        <v>2000</v>
      </c>
      <c r="AQ18" s="21">
        <f>SUM(AC18,AP18)</f>
        <v>3000</v>
      </c>
      <c r="AR18" s="21">
        <f>IF(AQ18&lt;=$H$18,AP18,MAX(0,$H$18-AC18))</f>
        <v>2000</v>
      </c>
      <c r="AS18" s="14">
        <f>IF(AT6&gt;=$R$6,1,0.7)</f>
        <v>0.7</v>
      </c>
      <c r="AT18" s="22">
        <f>AU18+AV18</f>
        <v>36120</v>
      </c>
      <c r="AU18" s="23">
        <f>ROUNDDOWN(AT7*AP18*AS18*1/2,0)</f>
        <v>18060</v>
      </c>
      <c r="AV18" s="23">
        <f>ROUNDDOWN(AT7*AP18*AS18*1/2,0)</f>
        <v>18060</v>
      </c>
      <c r="AW18" s="24">
        <f t="shared" ref="AW18" si="21">AX18+AY18</f>
        <v>15480</v>
      </c>
      <c r="AX18" s="24">
        <f>ROUNDDOWN(AT7*AR18*(1-AS18)/2,0)</f>
        <v>7740</v>
      </c>
      <c r="AY18" s="24">
        <f>ROUNDDOWN(AT7*AR18*(1-AS18)/2,0)</f>
        <v>7740</v>
      </c>
      <c r="AZ18" s="22">
        <f t="shared" si="10"/>
        <v>51600</v>
      </c>
      <c r="BA18" s="22">
        <f t="shared" si="10"/>
        <v>25800</v>
      </c>
      <c r="BB18" s="22">
        <f t="shared" si="10"/>
        <v>25800</v>
      </c>
      <c r="BC18" s="22">
        <f>AO18-AZ18</f>
        <v>509450</v>
      </c>
      <c r="BD18" s="17">
        <v>3000</v>
      </c>
      <c r="BE18" s="21">
        <f>SUM(AQ18,BD18)</f>
        <v>6000</v>
      </c>
      <c r="BF18" s="21">
        <f>IF(BE18&lt;=$H$18,BD18,MAX(0,$H$18-AQ18))</f>
        <v>3000</v>
      </c>
      <c r="BG18" s="14">
        <f>IF(BH6&gt;=$R$6,1,0.7)</f>
        <v>0.7</v>
      </c>
      <c r="BH18" s="22">
        <f>BI18+BJ18</f>
        <v>54180</v>
      </c>
      <c r="BI18" s="23">
        <f>ROUNDDOWN(BH7*BD18*BG18*1/2,0)</f>
        <v>27090</v>
      </c>
      <c r="BJ18" s="23">
        <f>ROUNDDOWN(BH7*BD18*BG18*1/2,0)</f>
        <v>27090</v>
      </c>
      <c r="BK18" s="24">
        <f t="shared" ref="BK18" si="22">BL18+BM18</f>
        <v>23220</v>
      </c>
      <c r="BL18" s="24">
        <f>ROUNDDOWN(BH7*BF18*(1-BG18)/2,0)</f>
        <v>11610</v>
      </c>
      <c r="BM18" s="24">
        <f>ROUNDDOWN(BH7*BF18*(1-BG18)/2,0)</f>
        <v>11610</v>
      </c>
      <c r="BN18" s="22">
        <f t="shared" si="11"/>
        <v>77400</v>
      </c>
      <c r="BO18" s="22">
        <f t="shared" si="11"/>
        <v>38700</v>
      </c>
      <c r="BP18" s="22">
        <f t="shared" si="11"/>
        <v>38700</v>
      </c>
      <c r="BQ18" s="22">
        <f>BC18-BN18</f>
        <v>432050</v>
      </c>
      <c r="BR18" s="17">
        <v>3000</v>
      </c>
      <c r="BS18" s="21">
        <f>SUM(BE18,BR18)</f>
        <v>9000</v>
      </c>
      <c r="BT18" s="21">
        <f>IF(BS18&lt;=$H$18,BR18,MAX(0,$H$18-BE18))</f>
        <v>1500</v>
      </c>
      <c r="BU18" s="14">
        <f>IF(BV6&gt;=$R$6,1,0.7)</f>
        <v>0.7</v>
      </c>
      <c r="BV18" s="22">
        <f>BW18+BX18</f>
        <v>54180</v>
      </c>
      <c r="BW18" s="23">
        <f>ROUNDDOWN(BV7*BR18*BU18*1/2,0)</f>
        <v>27090</v>
      </c>
      <c r="BX18" s="23">
        <f>ROUNDDOWN(BV7*BR18*BU18*1/2,0)</f>
        <v>27090</v>
      </c>
      <c r="BY18" s="24">
        <f t="shared" ref="BY18" si="23">BZ18+CA18</f>
        <v>11610</v>
      </c>
      <c r="BZ18" s="24">
        <f>ROUNDDOWN(BV7*BT18*(1-BU18)/2,0)</f>
        <v>5805</v>
      </c>
      <c r="CA18" s="24">
        <f>ROUNDDOWN(BV7*BT18*(1-BU18)/2,0)</f>
        <v>5805</v>
      </c>
      <c r="CB18" s="22">
        <f t="shared" si="12"/>
        <v>65790</v>
      </c>
      <c r="CC18" s="22">
        <f t="shared" si="12"/>
        <v>32895</v>
      </c>
      <c r="CD18" s="22">
        <f t="shared" si="12"/>
        <v>32895</v>
      </c>
      <c r="CE18" s="22">
        <f>BQ18-CB18</f>
        <v>366260</v>
      </c>
      <c r="CF18" s="17">
        <v>3000</v>
      </c>
      <c r="CG18" s="21">
        <f>SUM(BS18,CF18)</f>
        <v>12000</v>
      </c>
      <c r="CH18" s="21">
        <f>IF(CG18&lt;=$H$18,CF18,MAX(0,$H$18-BS18))</f>
        <v>0</v>
      </c>
      <c r="CI18" s="14">
        <f>IF(CJ6&gt;=$R$6,1,0.7)</f>
        <v>0.7</v>
      </c>
      <c r="CJ18" s="22">
        <f>CK18+CL18</f>
        <v>54180</v>
      </c>
      <c r="CK18" s="23">
        <f>ROUNDDOWN(CJ7*CF18*CI18*1/2,0)</f>
        <v>27090</v>
      </c>
      <c r="CL18" s="23">
        <f>ROUNDDOWN(CJ7*CF18*CI18*1/2,0)</f>
        <v>27090</v>
      </c>
      <c r="CM18" s="24">
        <f t="shared" ref="CM18" si="24">CN18+CO18</f>
        <v>0</v>
      </c>
      <c r="CN18" s="24">
        <f>ROUNDDOWN(CJ7*CH18*(1-CI18)/2,0)</f>
        <v>0</v>
      </c>
      <c r="CO18" s="24">
        <f>ROUNDDOWN(CJ7*CH18*(1-CI18)/2,0)</f>
        <v>0</v>
      </c>
      <c r="CP18" s="22">
        <f t="shared" si="13"/>
        <v>54180</v>
      </c>
      <c r="CQ18" s="22">
        <f t="shared" si="13"/>
        <v>27090</v>
      </c>
      <c r="CR18" s="22">
        <f t="shared" si="13"/>
        <v>27090</v>
      </c>
      <c r="CS18" s="22">
        <f>CE18-CP18</f>
        <v>312080</v>
      </c>
      <c r="CT18" s="17">
        <v>3000</v>
      </c>
      <c r="CU18" s="21">
        <f>SUM(CG18,CT18)</f>
        <v>15000</v>
      </c>
      <c r="CV18" s="21">
        <f>IF(CU18&lt;=$H$18,CT18,MAX(0,$H$18-CG18))</f>
        <v>0</v>
      </c>
      <c r="CW18" s="25">
        <v>0.8</v>
      </c>
      <c r="CX18" s="22">
        <f>CY18+CZ18</f>
        <v>61920</v>
      </c>
      <c r="CY18" s="23">
        <f>ROUNDDOWN(CX7*CT18*CW18*1/2,0)</f>
        <v>30960</v>
      </c>
      <c r="CZ18" s="23">
        <f>ROUNDDOWN(CX7*CT18*CW18*1/2,0)</f>
        <v>30960</v>
      </c>
      <c r="DA18" s="24">
        <f t="shared" ref="DA18" si="25">DB18+DC18</f>
        <v>0</v>
      </c>
      <c r="DB18" s="24">
        <f>ROUNDDOWN(CX7*CV18*(1-CW18)/2,0)</f>
        <v>0</v>
      </c>
      <c r="DC18" s="24">
        <f>ROUNDDOWN(CX7*CV18*(1-CW18)/2,0)</f>
        <v>0</v>
      </c>
      <c r="DD18" s="22">
        <f t="shared" si="14"/>
        <v>61920</v>
      </c>
      <c r="DE18" s="22">
        <f t="shared" si="14"/>
        <v>30960</v>
      </c>
      <c r="DF18" s="22">
        <f t="shared" si="14"/>
        <v>30960</v>
      </c>
      <c r="DG18" s="22">
        <f>CS18-DD18</f>
        <v>250160</v>
      </c>
      <c r="DH18" s="17">
        <v>3000</v>
      </c>
      <c r="DI18" s="21">
        <f>SUM(CU18,DH18)</f>
        <v>18000</v>
      </c>
      <c r="DJ18" s="21">
        <f>IF(DI18&lt;=$H$18,DH18,MAX(0,$H$18-CU18))</f>
        <v>0</v>
      </c>
      <c r="DK18" s="14">
        <f>IF(DL6&gt;=$R$6,1,0.7)</f>
        <v>0.7</v>
      </c>
      <c r="DL18" s="22">
        <f>DM18+DN18</f>
        <v>54180</v>
      </c>
      <c r="DM18" s="23">
        <f>ROUNDDOWN(DL7*DH18*DK18*1/2,0)</f>
        <v>27090</v>
      </c>
      <c r="DN18" s="23">
        <f>ROUNDDOWN(DL7*DH18*DK18*1/2,0)</f>
        <v>27090</v>
      </c>
      <c r="DO18" s="24">
        <f t="shared" ref="DO18" si="26">DP18+DQ18</f>
        <v>0</v>
      </c>
      <c r="DP18" s="24">
        <f>ROUNDDOWN(DL7*DJ18*(1-DK18)/2,0)</f>
        <v>0</v>
      </c>
      <c r="DQ18" s="24">
        <f>ROUNDDOWN(DL7*DJ18*(1-DK18)/2,0)</f>
        <v>0</v>
      </c>
      <c r="DR18" s="22">
        <f t="shared" si="15"/>
        <v>54180</v>
      </c>
      <c r="DS18" s="22">
        <f t="shared" si="15"/>
        <v>27090</v>
      </c>
      <c r="DT18" s="22">
        <f t="shared" si="15"/>
        <v>27090</v>
      </c>
      <c r="DU18" s="22">
        <f>DG18-DR18</f>
        <v>195980</v>
      </c>
      <c r="DV18" s="17">
        <v>3000</v>
      </c>
      <c r="DW18" s="21">
        <f>SUM(DI18,DV18)</f>
        <v>21000</v>
      </c>
      <c r="DX18" s="21">
        <f>IF(DW18&lt;=$H$18,DV18,MAX(0,$H$18-DI18))</f>
        <v>0</v>
      </c>
      <c r="DY18" s="14">
        <f>IF(DZ6&gt;=$R$6,1,0.7)</f>
        <v>0.7</v>
      </c>
      <c r="DZ18" s="22">
        <f>EA18+EB18</f>
        <v>54180</v>
      </c>
      <c r="EA18" s="23">
        <f>ROUNDDOWN(DZ7*DV18*DY18*1/2,0)</f>
        <v>27090</v>
      </c>
      <c r="EB18" s="23">
        <f>ROUNDDOWN(DZ7*DV18*DY18*1/2,0)</f>
        <v>27090</v>
      </c>
      <c r="EC18" s="24">
        <f t="shared" ref="EC18" si="27">ED18+EE18</f>
        <v>0</v>
      </c>
      <c r="ED18" s="24">
        <f>ROUNDDOWN(DZ7*DX18*(1-DY18)/2,0)</f>
        <v>0</v>
      </c>
      <c r="EE18" s="24">
        <f>ROUNDDOWN(DZ7*DX18*(1-DY18)/2,0)</f>
        <v>0</v>
      </c>
      <c r="EF18" s="22">
        <f t="shared" si="16"/>
        <v>54180</v>
      </c>
      <c r="EG18" s="22">
        <f t="shared" si="16"/>
        <v>27090</v>
      </c>
      <c r="EH18" s="22">
        <f t="shared" si="16"/>
        <v>27090</v>
      </c>
      <c r="EI18" s="22">
        <f>DU18-EF18</f>
        <v>141800</v>
      </c>
      <c r="EJ18" s="26">
        <f>EK18+EL18</f>
        <v>397120</v>
      </c>
      <c r="EK18" s="23">
        <f>S18+AG18+AU18+BI18+BW18+CK18+CY18+DM18+EA18</f>
        <v>198560</v>
      </c>
      <c r="EL18" s="23">
        <f>T18+AH18+AV18+BJ18+BX18+CL18+CZ18+DN18+EB18</f>
        <v>198560</v>
      </c>
      <c r="EM18" s="27">
        <f>EN18+EO18</f>
        <v>54180</v>
      </c>
      <c r="EN18" s="27">
        <f>V18+AJ18+AX18+BL18+BZ18+CN18+DB18+DP18+ED18</f>
        <v>27090</v>
      </c>
      <c r="EO18" s="27">
        <f>W18+AK18+AY18+BM18+CA18+CO18+DC18+DQ18+EE18</f>
        <v>27090</v>
      </c>
      <c r="EP18" s="23">
        <f>EQ18+ER18</f>
        <v>451300</v>
      </c>
      <c r="EQ18" s="23">
        <f>Y18+AM18+BA18+BO18+CC18+CQ18+DE18+DS18+EG18</f>
        <v>225650</v>
      </c>
      <c r="ER18" s="23">
        <f>Z18+AN18+BB18+BP18+CD18+CR18+DF18+DT18+EH18</f>
        <v>225650</v>
      </c>
      <c r="ES18" s="22">
        <f>M18-EP18</f>
        <v>141800</v>
      </c>
    </row>
    <row r="19" spans="1:149" x14ac:dyDescent="0.4">
      <c r="A19" s="14"/>
      <c r="B19" s="14"/>
      <c r="C19" s="15"/>
      <c r="D19" s="15"/>
      <c r="E19" s="15"/>
      <c r="F19" s="15"/>
      <c r="G19" s="38"/>
      <c r="H19" s="15"/>
      <c r="I19" s="14"/>
      <c r="J19" s="15"/>
      <c r="K19" s="16"/>
      <c r="L19" s="18"/>
      <c r="M19" s="15"/>
      <c r="N19" s="17"/>
      <c r="O19" s="21"/>
      <c r="P19" s="21"/>
      <c r="Q19" s="14"/>
      <c r="R19" s="22"/>
      <c r="S19" s="23"/>
      <c r="T19" s="23"/>
      <c r="U19" s="24"/>
      <c r="V19" s="24"/>
      <c r="W19" s="24"/>
      <c r="X19" s="22"/>
      <c r="Y19" s="22"/>
      <c r="Z19" s="22"/>
      <c r="AA19" s="22"/>
      <c r="AB19" s="17"/>
      <c r="AC19" s="21"/>
      <c r="AD19" s="21"/>
      <c r="AE19" s="14"/>
      <c r="AF19" s="22"/>
      <c r="AG19" s="23"/>
      <c r="AH19" s="23"/>
      <c r="AI19" s="24"/>
      <c r="AJ19" s="24"/>
      <c r="AK19" s="24"/>
      <c r="AL19" s="22"/>
      <c r="AM19" s="22"/>
      <c r="AN19" s="22"/>
      <c r="AO19" s="22"/>
      <c r="AP19" s="17"/>
      <c r="AQ19" s="21"/>
      <c r="AR19" s="21"/>
      <c r="AS19" s="14"/>
      <c r="AT19" s="22"/>
      <c r="AU19" s="23"/>
      <c r="AV19" s="23"/>
      <c r="AW19" s="24"/>
      <c r="AX19" s="24"/>
      <c r="AY19" s="24"/>
      <c r="AZ19" s="22"/>
      <c r="BA19" s="22"/>
      <c r="BB19" s="22"/>
      <c r="BC19" s="22"/>
      <c r="BD19" s="17"/>
      <c r="BE19" s="21"/>
      <c r="BF19" s="21"/>
      <c r="BG19" s="14"/>
      <c r="BH19" s="22"/>
      <c r="BI19" s="23"/>
      <c r="BJ19" s="23"/>
      <c r="BK19" s="24"/>
      <c r="BL19" s="24"/>
      <c r="BM19" s="24"/>
      <c r="BN19" s="22"/>
      <c r="BO19" s="22"/>
      <c r="BP19" s="22"/>
      <c r="BQ19" s="22"/>
      <c r="BR19" s="17"/>
      <c r="BS19" s="21"/>
      <c r="BT19" s="21"/>
      <c r="BU19" s="14"/>
      <c r="BV19" s="22"/>
      <c r="BW19" s="23"/>
      <c r="BX19" s="23"/>
      <c r="BY19" s="24"/>
      <c r="BZ19" s="24"/>
      <c r="CA19" s="24"/>
      <c r="CB19" s="22"/>
      <c r="CC19" s="22"/>
      <c r="CD19" s="22"/>
      <c r="CE19" s="22"/>
      <c r="CF19" s="17"/>
      <c r="CG19" s="21"/>
      <c r="CH19" s="21"/>
      <c r="CI19" s="14"/>
      <c r="CJ19" s="22"/>
      <c r="CK19" s="23"/>
      <c r="CL19" s="23"/>
      <c r="CM19" s="24"/>
      <c r="CN19" s="24"/>
      <c r="CO19" s="24"/>
      <c r="CP19" s="22"/>
      <c r="CQ19" s="22"/>
      <c r="CR19" s="22"/>
      <c r="CS19" s="22"/>
      <c r="CT19" s="17"/>
      <c r="CU19" s="21"/>
      <c r="CV19" s="21"/>
      <c r="CW19" s="14"/>
      <c r="CX19" s="22"/>
      <c r="CY19" s="23"/>
      <c r="CZ19" s="23"/>
      <c r="DA19" s="24"/>
      <c r="DB19" s="24"/>
      <c r="DC19" s="24"/>
      <c r="DD19" s="22"/>
      <c r="DE19" s="22"/>
      <c r="DF19" s="22"/>
      <c r="DG19" s="22"/>
      <c r="DH19" s="17"/>
      <c r="DI19" s="21"/>
      <c r="DJ19" s="21"/>
      <c r="DK19" s="14"/>
      <c r="DL19" s="22"/>
      <c r="DM19" s="23"/>
      <c r="DN19" s="23"/>
      <c r="DO19" s="24"/>
      <c r="DP19" s="24"/>
      <c r="DQ19" s="24"/>
      <c r="DR19" s="22"/>
      <c r="DS19" s="22"/>
      <c r="DT19" s="22"/>
      <c r="DU19" s="22"/>
      <c r="DV19" s="17"/>
      <c r="DW19" s="21"/>
      <c r="DX19" s="21"/>
      <c r="DY19" s="14"/>
      <c r="DZ19" s="22"/>
      <c r="EA19" s="23"/>
      <c r="EB19" s="23"/>
      <c r="EC19" s="24"/>
      <c r="ED19" s="24"/>
      <c r="EE19" s="24"/>
      <c r="EF19" s="22"/>
      <c r="EG19" s="22"/>
      <c r="EH19" s="22"/>
      <c r="EI19" s="22"/>
      <c r="EJ19" s="26"/>
      <c r="EK19" s="23"/>
      <c r="EL19" s="23"/>
      <c r="EM19" s="24"/>
      <c r="EN19" s="24"/>
      <c r="EO19" s="24"/>
      <c r="EP19" s="28"/>
      <c r="EQ19" s="28"/>
      <c r="ER19" s="22"/>
      <c r="ES19" s="22"/>
    </row>
    <row r="20" spans="1:149" x14ac:dyDescent="0.4">
      <c r="A20" s="14"/>
      <c r="B20" s="14"/>
      <c r="C20" s="15"/>
      <c r="D20" s="15"/>
      <c r="E20" s="15"/>
      <c r="F20" s="15"/>
      <c r="G20" s="38"/>
      <c r="H20" s="15"/>
      <c r="I20" s="14"/>
      <c r="J20" s="15"/>
      <c r="K20" s="16"/>
      <c r="L20" s="18"/>
      <c r="M20" s="15"/>
      <c r="N20" s="17"/>
      <c r="O20" s="21"/>
      <c r="P20" s="21"/>
      <c r="Q20" s="14"/>
      <c r="R20" s="22"/>
      <c r="S20" s="23"/>
      <c r="T20" s="23"/>
      <c r="U20" s="24"/>
      <c r="V20" s="24"/>
      <c r="W20" s="24"/>
      <c r="X20" s="22"/>
      <c r="Y20" s="22"/>
      <c r="Z20" s="22"/>
      <c r="AA20" s="22"/>
      <c r="AB20" s="17"/>
      <c r="AC20" s="21"/>
      <c r="AD20" s="21"/>
      <c r="AE20" s="14"/>
      <c r="AF20" s="22"/>
      <c r="AG20" s="23"/>
      <c r="AH20" s="23"/>
      <c r="AI20" s="24"/>
      <c r="AJ20" s="24"/>
      <c r="AK20" s="24"/>
      <c r="AL20" s="22"/>
      <c r="AM20" s="22"/>
      <c r="AN20" s="22"/>
      <c r="AO20" s="22"/>
      <c r="AP20" s="17"/>
      <c r="AQ20" s="21"/>
      <c r="AR20" s="21"/>
      <c r="AS20" s="14"/>
      <c r="AT20" s="22"/>
      <c r="AU20" s="23"/>
      <c r="AV20" s="23"/>
      <c r="AW20" s="24"/>
      <c r="AX20" s="24"/>
      <c r="AY20" s="24"/>
      <c r="AZ20" s="22"/>
      <c r="BA20" s="22"/>
      <c r="BB20" s="22"/>
      <c r="BC20" s="22"/>
      <c r="BD20" s="17"/>
      <c r="BE20" s="21"/>
      <c r="BF20" s="21"/>
      <c r="BG20" s="14"/>
      <c r="BH20" s="22"/>
      <c r="BI20" s="23"/>
      <c r="BJ20" s="23"/>
      <c r="BK20" s="24"/>
      <c r="BL20" s="24"/>
      <c r="BM20" s="24"/>
      <c r="BN20" s="22"/>
      <c r="BO20" s="22"/>
      <c r="BP20" s="22"/>
      <c r="BQ20" s="22"/>
      <c r="BR20" s="17"/>
      <c r="BS20" s="21"/>
      <c r="BT20" s="21"/>
      <c r="BU20" s="14"/>
      <c r="BV20" s="22"/>
      <c r="BW20" s="23"/>
      <c r="BX20" s="23"/>
      <c r="BY20" s="24"/>
      <c r="BZ20" s="24"/>
      <c r="CA20" s="24"/>
      <c r="CB20" s="22"/>
      <c r="CC20" s="22"/>
      <c r="CD20" s="22"/>
      <c r="CE20" s="22"/>
      <c r="CF20" s="17"/>
      <c r="CG20" s="21"/>
      <c r="CH20" s="21"/>
      <c r="CI20" s="14"/>
      <c r="CJ20" s="22"/>
      <c r="CK20" s="23"/>
      <c r="CL20" s="23"/>
      <c r="CM20" s="24"/>
      <c r="CN20" s="24"/>
      <c r="CO20" s="24"/>
      <c r="CP20" s="22"/>
      <c r="CQ20" s="22"/>
      <c r="CR20" s="22"/>
      <c r="CS20" s="22"/>
      <c r="CT20" s="17"/>
      <c r="CU20" s="21"/>
      <c r="CV20" s="21"/>
      <c r="CW20" s="14"/>
      <c r="CX20" s="22"/>
      <c r="CY20" s="23"/>
      <c r="CZ20" s="23"/>
      <c r="DA20" s="24"/>
      <c r="DB20" s="24"/>
      <c r="DC20" s="24"/>
      <c r="DD20" s="22"/>
      <c r="DE20" s="22"/>
      <c r="DF20" s="22"/>
      <c r="DG20" s="22"/>
      <c r="DH20" s="17"/>
      <c r="DI20" s="21"/>
      <c r="DJ20" s="21"/>
      <c r="DK20" s="14"/>
      <c r="DL20" s="22"/>
      <c r="DM20" s="23"/>
      <c r="DN20" s="23"/>
      <c r="DO20" s="24"/>
      <c r="DP20" s="24"/>
      <c r="DQ20" s="24"/>
      <c r="DR20" s="22"/>
      <c r="DS20" s="22"/>
      <c r="DT20" s="22"/>
      <c r="DU20" s="22"/>
      <c r="DV20" s="17"/>
      <c r="DW20" s="21"/>
      <c r="DX20" s="21"/>
      <c r="DY20" s="14"/>
      <c r="DZ20" s="22"/>
      <c r="EA20" s="23"/>
      <c r="EB20" s="23"/>
      <c r="EC20" s="24"/>
      <c r="ED20" s="24"/>
      <c r="EE20" s="24"/>
      <c r="EF20" s="22"/>
      <c r="EG20" s="22"/>
      <c r="EH20" s="22"/>
      <c r="EI20" s="22"/>
      <c r="EJ20" s="26"/>
      <c r="EK20" s="23"/>
      <c r="EL20" s="23"/>
      <c r="EM20" s="24"/>
      <c r="EN20" s="24"/>
      <c r="EO20" s="24"/>
      <c r="EP20" s="28"/>
      <c r="EQ20" s="28"/>
      <c r="ER20" s="22"/>
      <c r="ES20" s="22"/>
    </row>
    <row r="21" spans="1:149" x14ac:dyDescent="0.4">
      <c r="A21" s="14"/>
      <c r="B21" s="14"/>
      <c r="C21" s="15"/>
      <c r="D21" s="15"/>
      <c r="E21" s="15"/>
      <c r="F21" s="15"/>
      <c r="G21" s="38"/>
      <c r="H21" s="15"/>
      <c r="I21" s="14"/>
      <c r="J21" s="15"/>
      <c r="K21" s="16"/>
      <c r="L21" s="18"/>
      <c r="M21" s="15"/>
      <c r="N21" s="17"/>
      <c r="O21" s="21"/>
      <c r="P21" s="21"/>
      <c r="Q21" s="14"/>
      <c r="R21" s="22"/>
      <c r="S21" s="23"/>
      <c r="T21" s="23"/>
      <c r="U21" s="24"/>
      <c r="V21" s="24"/>
      <c r="W21" s="24"/>
      <c r="X21" s="22"/>
      <c r="Y21" s="22"/>
      <c r="Z21" s="22"/>
      <c r="AA21" s="22"/>
      <c r="AB21" s="17"/>
      <c r="AC21" s="21"/>
      <c r="AD21" s="21"/>
      <c r="AE21" s="14"/>
      <c r="AF21" s="22"/>
      <c r="AG21" s="23"/>
      <c r="AH21" s="23"/>
      <c r="AI21" s="24"/>
      <c r="AJ21" s="24"/>
      <c r="AK21" s="24"/>
      <c r="AL21" s="22"/>
      <c r="AM21" s="22"/>
      <c r="AN21" s="22"/>
      <c r="AO21" s="22"/>
      <c r="AP21" s="17"/>
      <c r="AQ21" s="21"/>
      <c r="AR21" s="21"/>
      <c r="AS21" s="14"/>
      <c r="AT21" s="22"/>
      <c r="AU21" s="23"/>
      <c r="AV21" s="23"/>
      <c r="AW21" s="24"/>
      <c r="AX21" s="24"/>
      <c r="AY21" s="24"/>
      <c r="AZ21" s="22"/>
      <c r="BA21" s="22"/>
      <c r="BB21" s="22"/>
      <c r="BC21" s="22"/>
      <c r="BD21" s="17"/>
      <c r="BE21" s="21"/>
      <c r="BF21" s="21"/>
      <c r="BG21" s="14"/>
      <c r="BH21" s="22"/>
      <c r="BI21" s="23"/>
      <c r="BJ21" s="23"/>
      <c r="BK21" s="24"/>
      <c r="BL21" s="24"/>
      <c r="BM21" s="24"/>
      <c r="BN21" s="22"/>
      <c r="BO21" s="22"/>
      <c r="BP21" s="22"/>
      <c r="BQ21" s="22"/>
      <c r="BR21" s="17"/>
      <c r="BS21" s="21"/>
      <c r="BT21" s="21"/>
      <c r="BU21" s="14"/>
      <c r="BV21" s="22"/>
      <c r="BW21" s="23"/>
      <c r="BX21" s="23"/>
      <c r="BY21" s="24"/>
      <c r="BZ21" s="24"/>
      <c r="CA21" s="24"/>
      <c r="CB21" s="22"/>
      <c r="CC21" s="22"/>
      <c r="CD21" s="22"/>
      <c r="CE21" s="22"/>
      <c r="CF21" s="17"/>
      <c r="CG21" s="21"/>
      <c r="CH21" s="21"/>
      <c r="CI21" s="14"/>
      <c r="CJ21" s="22"/>
      <c r="CK21" s="23"/>
      <c r="CL21" s="23"/>
      <c r="CM21" s="24"/>
      <c r="CN21" s="24"/>
      <c r="CO21" s="24"/>
      <c r="CP21" s="22"/>
      <c r="CQ21" s="22"/>
      <c r="CR21" s="22"/>
      <c r="CS21" s="22"/>
      <c r="CT21" s="17"/>
      <c r="CU21" s="21"/>
      <c r="CV21" s="21"/>
      <c r="CW21" s="14"/>
      <c r="CX21" s="22"/>
      <c r="CY21" s="23"/>
      <c r="CZ21" s="23"/>
      <c r="DA21" s="24"/>
      <c r="DB21" s="24"/>
      <c r="DC21" s="24"/>
      <c r="DD21" s="22"/>
      <c r="DE21" s="22"/>
      <c r="DF21" s="22"/>
      <c r="DG21" s="22"/>
      <c r="DH21" s="17"/>
      <c r="DI21" s="21"/>
      <c r="DJ21" s="21"/>
      <c r="DK21" s="14"/>
      <c r="DL21" s="22"/>
      <c r="DM21" s="23"/>
      <c r="DN21" s="23"/>
      <c r="DO21" s="24"/>
      <c r="DP21" s="24"/>
      <c r="DQ21" s="24"/>
      <c r="DR21" s="22"/>
      <c r="DS21" s="22"/>
      <c r="DT21" s="22"/>
      <c r="DU21" s="22"/>
      <c r="DV21" s="17"/>
      <c r="DW21" s="21"/>
      <c r="DX21" s="21"/>
      <c r="DY21" s="14"/>
      <c r="DZ21" s="22"/>
      <c r="EA21" s="23"/>
      <c r="EB21" s="23"/>
      <c r="EC21" s="24"/>
      <c r="ED21" s="24"/>
      <c r="EE21" s="24"/>
      <c r="EF21" s="22"/>
      <c r="EG21" s="22"/>
      <c r="EH21" s="22"/>
      <c r="EI21" s="22"/>
      <c r="EJ21" s="26"/>
      <c r="EK21" s="23"/>
      <c r="EL21" s="23"/>
      <c r="EM21" s="24"/>
      <c r="EN21" s="24"/>
      <c r="EO21" s="24"/>
      <c r="EP21" s="28"/>
      <c r="EQ21" s="28"/>
      <c r="ER21" s="22"/>
      <c r="ES21" s="22"/>
    </row>
    <row r="22" spans="1:149" x14ac:dyDescent="0.4">
      <c r="A22" s="14"/>
      <c r="B22" s="14"/>
      <c r="C22" s="15"/>
      <c r="D22" s="15"/>
      <c r="E22" s="15"/>
      <c r="F22" s="15"/>
      <c r="G22" s="38"/>
      <c r="H22" s="15"/>
      <c r="I22" s="14"/>
      <c r="J22" s="15"/>
      <c r="K22" s="16"/>
      <c r="L22" s="18"/>
      <c r="M22" s="15"/>
      <c r="N22" s="17"/>
      <c r="O22" s="21"/>
      <c r="P22" s="21"/>
      <c r="Q22" s="14"/>
      <c r="R22" s="22"/>
      <c r="S22" s="23"/>
      <c r="T22" s="23"/>
      <c r="U22" s="24"/>
      <c r="V22" s="24"/>
      <c r="W22" s="24"/>
      <c r="X22" s="22"/>
      <c r="Y22" s="22"/>
      <c r="Z22" s="22"/>
      <c r="AA22" s="22"/>
      <c r="AB22" s="17"/>
      <c r="AC22" s="21"/>
      <c r="AD22" s="21"/>
      <c r="AE22" s="14"/>
      <c r="AF22" s="22"/>
      <c r="AG22" s="23"/>
      <c r="AH22" s="23"/>
      <c r="AI22" s="24"/>
      <c r="AJ22" s="24"/>
      <c r="AK22" s="24"/>
      <c r="AL22" s="22"/>
      <c r="AM22" s="22"/>
      <c r="AN22" s="22"/>
      <c r="AO22" s="22"/>
      <c r="AP22" s="17"/>
      <c r="AQ22" s="21"/>
      <c r="AR22" s="21"/>
      <c r="AS22" s="14"/>
      <c r="AT22" s="22"/>
      <c r="AU22" s="23"/>
      <c r="AV22" s="23"/>
      <c r="AW22" s="24"/>
      <c r="AX22" s="24"/>
      <c r="AY22" s="24"/>
      <c r="AZ22" s="22"/>
      <c r="BA22" s="22"/>
      <c r="BB22" s="22"/>
      <c r="BC22" s="22"/>
      <c r="BD22" s="17"/>
      <c r="BE22" s="21"/>
      <c r="BF22" s="21"/>
      <c r="BG22" s="14"/>
      <c r="BH22" s="22"/>
      <c r="BI22" s="23"/>
      <c r="BJ22" s="23"/>
      <c r="BK22" s="24"/>
      <c r="BL22" s="24"/>
      <c r="BM22" s="24"/>
      <c r="BN22" s="22"/>
      <c r="BO22" s="22"/>
      <c r="BP22" s="22"/>
      <c r="BQ22" s="22"/>
      <c r="BR22" s="17"/>
      <c r="BS22" s="21"/>
      <c r="BT22" s="21"/>
      <c r="BU22" s="14"/>
      <c r="BV22" s="22"/>
      <c r="BW22" s="23"/>
      <c r="BX22" s="23"/>
      <c r="BY22" s="24"/>
      <c r="BZ22" s="24"/>
      <c r="CA22" s="24"/>
      <c r="CB22" s="22"/>
      <c r="CC22" s="22"/>
      <c r="CD22" s="22"/>
      <c r="CE22" s="22"/>
      <c r="CF22" s="17"/>
      <c r="CG22" s="21"/>
      <c r="CH22" s="21"/>
      <c r="CI22" s="14"/>
      <c r="CJ22" s="22"/>
      <c r="CK22" s="23"/>
      <c r="CL22" s="23"/>
      <c r="CM22" s="24"/>
      <c r="CN22" s="24"/>
      <c r="CO22" s="24"/>
      <c r="CP22" s="22"/>
      <c r="CQ22" s="22"/>
      <c r="CR22" s="22"/>
      <c r="CS22" s="22"/>
      <c r="CT22" s="17"/>
      <c r="CU22" s="21"/>
      <c r="CV22" s="21"/>
      <c r="CW22" s="14"/>
      <c r="CX22" s="22"/>
      <c r="CY22" s="23"/>
      <c r="CZ22" s="23"/>
      <c r="DA22" s="24"/>
      <c r="DB22" s="24"/>
      <c r="DC22" s="24"/>
      <c r="DD22" s="22"/>
      <c r="DE22" s="22"/>
      <c r="DF22" s="22"/>
      <c r="DG22" s="22"/>
      <c r="DH22" s="17"/>
      <c r="DI22" s="21"/>
      <c r="DJ22" s="21"/>
      <c r="DK22" s="14"/>
      <c r="DL22" s="22"/>
      <c r="DM22" s="23"/>
      <c r="DN22" s="23"/>
      <c r="DO22" s="24"/>
      <c r="DP22" s="24"/>
      <c r="DQ22" s="24"/>
      <c r="DR22" s="22"/>
      <c r="DS22" s="22"/>
      <c r="DT22" s="22"/>
      <c r="DU22" s="22"/>
      <c r="DV22" s="17"/>
      <c r="DW22" s="21"/>
      <c r="DX22" s="21"/>
      <c r="DY22" s="14"/>
      <c r="DZ22" s="22"/>
      <c r="EA22" s="23"/>
      <c r="EB22" s="23"/>
      <c r="EC22" s="24"/>
      <c r="ED22" s="24"/>
      <c r="EE22" s="24"/>
      <c r="EF22" s="22"/>
      <c r="EG22" s="22"/>
      <c r="EH22" s="22"/>
      <c r="EI22" s="22"/>
      <c r="EJ22" s="26"/>
      <c r="EK22" s="23"/>
      <c r="EL22" s="23"/>
      <c r="EM22" s="24"/>
      <c r="EN22" s="24"/>
      <c r="EO22" s="24"/>
      <c r="EP22" s="28"/>
      <c r="EQ22" s="28"/>
      <c r="ER22" s="22"/>
      <c r="ES22" s="22"/>
    </row>
    <row r="23" spans="1:149" x14ac:dyDescent="0.4">
      <c r="A23" s="14"/>
      <c r="B23" s="14"/>
      <c r="C23" s="15"/>
      <c r="D23" s="15"/>
      <c r="E23" s="15"/>
      <c r="F23" s="15"/>
      <c r="G23" s="38"/>
      <c r="H23" s="15"/>
      <c r="I23" s="14"/>
      <c r="J23" s="15"/>
      <c r="K23" s="16"/>
      <c r="L23" s="18"/>
      <c r="M23" s="15"/>
      <c r="N23" s="17"/>
      <c r="O23" s="21"/>
      <c r="P23" s="21"/>
      <c r="Q23" s="14"/>
      <c r="R23" s="22"/>
      <c r="S23" s="23"/>
      <c r="T23" s="23"/>
      <c r="U23" s="24"/>
      <c r="V23" s="24"/>
      <c r="W23" s="24"/>
      <c r="X23" s="22"/>
      <c r="Y23" s="22"/>
      <c r="Z23" s="22"/>
      <c r="AA23" s="22"/>
      <c r="AB23" s="17"/>
      <c r="AC23" s="21"/>
      <c r="AD23" s="21"/>
      <c r="AE23" s="14"/>
      <c r="AF23" s="22"/>
      <c r="AG23" s="23"/>
      <c r="AH23" s="23"/>
      <c r="AI23" s="24"/>
      <c r="AJ23" s="24"/>
      <c r="AK23" s="24"/>
      <c r="AL23" s="22"/>
      <c r="AM23" s="22"/>
      <c r="AN23" s="22"/>
      <c r="AO23" s="22"/>
      <c r="AP23" s="17"/>
      <c r="AQ23" s="21"/>
      <c r="AR23" s="21"/>
      <c r="AS23" s="14"/>
      <c r="AT23" s="22"/>
      <c r="AU23" s="23"/>
      <c r="AV23" s="23"/>
      <c r="AW23" s="24"/>
      <c r="AX23" s="24"/>
      <c r="AY23" s="24"/>
      <c r="AZ23" s="22"/>
      <c r="BA23" s="22"/>
      <c r="BB23" s="22"/>
      <c r="BC23" s="22"/>
      <c r="BD23" s="17"/>
      <c r="BE23" s="21"/>
      <c r="BF23" s="21"/>
      <c r="BG23" s="14"/>
      <c r="BH23" s="22"/>
      <c r="BI23" s="23"/>
      <c r="BJ23" s="23"/>
      <c r="BK23" s="24"/>
      <c r="BL23" s="24"/>
      <c r="BM23" s="24"/>
      <c r="BN23" s="22"/>
      <c r="BO23" s="22"/>
      <c r="BP23" s="22"/>
      <c r="BQ23" s="22"/>
      <c r="BR23" s="17"/>
      <c r="BS23" s="21"/>
      <c r="BT23" s="21"/>
      <c r="BU23" s="14"/>
      <c r="BV23" s="22"/>
      <c r="BW23" s="23"/>
      <c r="BX23" s="23"/>
      <c r="BY23" s="24"/>
      <c r="BZ23" s="24"/>
      <c r="CA23" s="24"/>
      <c r="CB23" s="22"/>
      <c r="CC23" s="22"/>
      <c r="CD23" s="22"/>
      <c r="CE23" s="22"/>
      <c r="CF23" s="17"/>
      <c r="CG23" s="21"/>
      <c r="CH23" s="21"/>
      <c r="CI23" s="14"/>
      <c r="CJ23" s="22"/>
      <c r="CK23" s="23"/>
      <c r="CL23" s="23"/>
      <c r="CM23" s="24"/>
      <c r="CN23" s="24"/>
      <c r="CO23" s="24"/>
      <c r="CP23" s="22"/>
      <c r="CQ23" s="22"/>
      <c r="CR23" s="22"/>
      <c r="CS23" s="22"/>
      <c r="CT23" s="17"/>
      <c r="CU23" s="21"/>
      <c r="CV23" s="21"/>
      <c r="CW23" s="14"/>
      <c r="CX23" s="22"/>
      <c r="CY23" s="23"/>
      <c r="CZ23" s="23"/>
      <c r="DA23" s="24"/>
      <c r="DB23" s="24"/>
      <c r="DC23" s="24"/>
      <c r="DD23" s="22"/>
      <c r="DE23" s="22"/>
      <c r="DF23" s="22"/>
      <c r="DG23" s="22"/>
      <c r="DH23" s="17"/>
      <c r="DI23" s="21"/>
      <c r="DJ23" s="21"/>
      <c r="DK23" s="14"/>
      <c r="DL23" s="22"/>
      <c r="DM23" s="23"/>
      <c r="DN23" s="23"/>
      <c r="DO23" s="24"/>
      <c r="DP23" s="24"/>
      <c r="DQ23" s="24"/>
      <c r="DR23" s="22"/>
      <c r="DS23" s="22"/>
      <c r="DT23" s="22"/>
      <c r="DU23" s="22"/>
      <c r="DV23" s="17"/>
      <c r="DW23" s="21"/>
      <c r="DX23" s="21"/>
      <c r="DY23" s="14"/>
      <c r="DZ23" s="22"/>
      <c r="EA23" s="23"/>
      <c r="EB23" s="23"/>
      <c r="EC23" s="24"/>
      <c r="ED23" s="24"/>
      <c r="EE23" s="24"/>
      <c r="EF23" s="22"/>
      <c r="EG23" s="22"/>
      <c r="EH23" s="22"/>
      <c r="EI23" s="22"/>
      <c r="EJ23" s="26"/>
      <c r="EK23" s="23"/>
      <c r="EL23" s="23"/>
      <c r="EM23" s="24"/>
      <c r="EN23" s="24"/>
      <c r="EO23" s="24"/>
      <c r="EP23" s="28"/>
      <c r="EQ23" s="28"/>
      <c r="ER23" s="22"/>
      <c r="ES23" s="22"/>
    </row>
    <row r="24" spans="1:149" x14ac:dyDescent="0.4">
      <c r="A24" s="14"/>
      <c r="B24" s="14"/>
      <c r="C24" s="15"/>
      <c r="D24" s="15"/>
      <c r="E24" s="15"/>
      <c r="F24" s="15"/>
      <c r="G24" s="38"/>
      <c r="H24" s="15"/>
      <c r="I24" s="14"/>
      <c r="J24" s="15"/>
      <c r="K24" s="16"/>
      <c r="L24" s="18"/>
      <c r="M24" s="15"/>
      <c r="N24" s="17"/>
      <c r="O24" s="21"/>
      <c r="P24" s="21"/>
      <c r="Q24" s="14"/>
      <c r="R24" s="22"/>
      <c r="S24" s="23"/>
      <c r="T24" s="23"/>
      <c r="U24" s="24"/>
      <c r="V24" s="24"/>
      <c r="W24" s="24"/>
      <c r="X24" s="22"/>
      <c r="Y24" s="22"/>
      <c r="Z24" s="22"/>
      <c r="AA24" s="22"/>
      <c r="AB24" s="17"/>
      <c r="AC24" s="21"/>
      <c r="AD24" s="21"/>
      <c r="AE24" s="14"/>
      <c r="AF24" s="22"/>
      <c r="AG24" s="23"/>
      <c r="AH24" s="23"/>
      <c r="AI24" s="24"/>
      <c r="AJ24" s="24"/>
      <c r="AK24" s="24"/>
      <c r="AL24" s="22"/>
      <c r="AM24" s="22"/>
      <c r="AN24" s="22"/>
      <c r="AO24" s="22"/>
      <c r="AP24" s="17"/>
      <c r="AQ24" s="21"/>
      <c r="AR24" s="21"/>
      <c r="AS24" s="14"/>
      <c r="AT24" s="22"/>
      <c r="AU24" s="23"/>
      <c r="AV24" s="23"/>
      <c r="AW24" s="24"/>
      <c r="AX24" s="24"/>
      <c r="AY24" s="24"/>
      <c r="AZ24" s="22"/>
      <c r="BA24" s="22"/>
      <c r="BB24" s="22"/>
      <c r="BC24" s="22"/>
      <c r="BD24" s="17"/>
      <c r="BE24" s="21"/>
      <c r="BF24" s="21"/>
      <c r="BG24" s="14"/>
      <c r="BH24" s="22"/>
      <c r="BI24" s="23"/>
      <c r="BJ24" s="23"/>
      <c r="BK24" s="24"/>
      <c r="BL24" s="24"/>
      <c r="BM24" s="24"/>
      <c r="BN24" s="22"/>
      <c r="BO24" s="22"/>
      <c r="BP24" s="22"/>
      <c r="BQ24" s="22"/>
      <c r="BR24" s="17"/>
      <c r="BS24" s="21"/>
      <c r="BT24" s="21"/>
      <c r="BU24" s="14"/>
      <c r="BV24" s="22"/>
      <c r="BW24" s="23"/>
      <c r="BX24" s="23"/>
      <c r="BY24" s="24"/>
      <c r="BZ24" s="24"/>
      <c r="CA24" s="24"/>
      <c r="CB24" s="22"/>
      <c r="CC24" s="22"/>
      <c r="CD24" s="22"/>
      <c r="CE24" s="22"/>
      <c r="CF24" s="17"/>
      <c r="CG24" s="21"/>
      <c r="CH24" s="21"/>
      <c r="CI24" s="14"/>
      <c r="CJ24" s="22"/>
      <c r="CK24" s="23"/>
      <c r="CL24" s="23"/>
      <c r="CM24" s="24"/>
      <c r="CN24" s="24"/>
      <c r="CO24" s="24"/>
      <c r="CP24" s="22"/>
      <c r="CQ24" s="22"/>
      <c r="CR24" s="22"/>
      <c r="CS24" s="22"/>
      <c r="CT24" s="17"/>
      <c r="CU24" s="21"/>
      <c r="CV24" s="21"/>
      <c r="CW24" s="14"/>
      <c r="CX24" s="22"/>
      <c r="CY24" s="23"/>
      <c r="CZ24" s="23"/>
      <c r="DA24" s="24"/>
      <c r="DB24" s="24"/>
      <c r="DC24" s="24"/>
      <c r="DD24" s="22"/>
      <c r="DE24" s="22"/>
      <c r="DF24" s="22"/>
      <c r="DG24" s="22"/>
      <c r="DH24" s="17"/>
      <c r="DI24" s="21"/>
      <c r="DJ24" s="21"/>
      <c r="DK24" s="14"/>
      <c r="DL24" s="22"/>
      <c r="DM24" s="23"/>
      <c r="DN24" s="23"/>
      <c r="DO24" s="24"/>
      <c r="DP24" s="24"/>
      <c r="DQ24" s="24"/>
      <c r="DR24" s="22"/>
      <c r="DS24" s="22"/>
      <c r="DT24" s="22"/>
      <c r="DU24" s="22"/>
      <c r="DV24" s="17"/>
      <c r="DW24" s="21"/>
      <c r="DX24" s="21"/>
      <c r="DY24" s="14"/>
      <c r="DZ24" s="22"/>
      <c r="EA24" s="23"/>
      <c r="EB24" s="23"/>
      <c r="EC24" s="24"/>
      <c r="ED24" s="24"/>
      <c r="EE24" s="24"/>
      <c r="EF24" s="22"/>
      <c r="EG24" s="22"/>
      <c r="EH24" s="22"/>
      <c r="EI24" s="22"/>
      <c r="EJ24" s="26"/>
      <c r="EK24" s="23"/>
      <c r="EL24" s="23"/>
      <c r="EM24" s="24"/>
      <c r="EN24" s="24"/>
      <c r="EO24" s="24"/>
      <c r="EP24" s="28"/>
      <c r="EQ24" s="28"/>
      <c r="ER24" s="22"/>
      <c r="ES24" s="22"/>
    </row>
    <row r="25" spans="1:149" x14ac:dyDescent="0.4">
      <c r="A25" s="14"/>
      <c r="B25" s="14"/>
      <c r="C25" s="15"/>
      <c r="D25" s="15"/>
      <c r="E25" s="15"/>
      <c r="F25" s="15"/>
      <c r="G25" s="38"/>
      <c r="H25" s="15"/>
      <c r="I25" s="14"/>
      <c r="J25" s="15"/>
      <c r="K25" s="16"/>
      <c r="L25" s="18"/>
      <c r="M25" s="15"/>
      <c r="N25" s="17"/>
      <c r="O25" s="21"/>
      <c r="P25" s="21"/>
      <c r="Q25" s="14"/>
      <c r="R25" s="22"/>
      <c r="S25" s="23"/>
      <c r="T25" s="23"/>
      <c r="U25" s="24"/>
      <c r="V25" s="24"/>
      <c r="W25" s="24"/>
      <c r="X25" s="22"/>
      <c r="Y25" s="22"/>
      <c r="Z25" s="22"/>
      <c r="AA25" s="22"/>
      <c r="AB25" s="17"/>
      <c r="AC25" s="21"/>
      <c r="AD25" s="21"/>
      <c r="AE25" s="14"/>
      <c r="AF25" s="22"/>
      <c r="AG25" s="23"/>
      <c r="AH25" s="23"/>
      <c r="AI25" s="24"/>
      <c r="AJ25" s="24"/>
      <c r="AK25" s="24"/>
      <c r="AL25" s="22"/>
      <c r="AM25" s="22"/>
      <c r="AN25" s="22"/>
      <c r="AO25" s="22"/>
      <c r="AP25" s="17"/>
      <c r="AQ25" s="21"/>
      <c r="AR25" s="21"/>
      <c r="AS25" s="14"/>
      <c r="AT25" s="22"/>
      <c r="AU25" s="23"/>
      <c r="AV25" s="23"/>
      <c r="AW25" s="24"/>
      <c r="AX25" s="24"/>
      <c r="AY25" s="24"/>
      <c r="AZ25" s="22"/>
      <c r="BA25" s="22"/>
      <c r="BB25" s="22"/>
      <c r="BC25" s="22"/>
      <c r="BD25" s="17"/>
      <c r="BE25" s="21"/>
      <c r="BF25" s="21"/>
      <c r="BG25" s="14"/>
      <c r="BH25" s="22"/>
      <c r="BI25" s="23"/>
      <c r="BJ25" s="23"/>
      <c r="BK25" s="24"/>
      <c r="BL25" s="24"/>
      <c r="BM25" s="24"/>
      <c r="BN25" s="22"/>
      <c r="BO25" s="22"/>
      <c r="BP25" s="22"/>
      <c r="BQ25" s="22"/>
      <c r="BR25" s="17"/>
      <c r="BS25" s="21"/>
      <c r="BT25" s="21"/>
      <c r="BU25" s="14"/>
      <c r="BV25" s="22"/>
      <c r="BW25" s="23"/>
      <c r="BX25" s="23"/>
      <c r="BY25" s="24"/>
      <c r="BZ25" s="24"/>
      <c r="CA25" s="24"/>
      <c r="CB25" s="22"/>
      <c r="CC25" s="22"/>
      <c r="CD25" s="22"/>
      <c r="CE25" s="22"/>
      <c r="CF25" s="17"/>
      <c r="CG25" s="21"/>
      <c r="CH25" s="21"/>
      <c r="CI25" s="14"/>
      <c r="CJ25" s="22"/>
      <c r="CK25" s="23"/>
      <c r="CL25" s="23"/>
      <c r="CM25" s="24"/>
      <c r="CN25" s="24"/>
      <c r="CO25" s="24"/>
      <c r="CP25" s="22"/>
      <c r="CQ25" s="22"/>
      <c r="CR25" s="22"/>
      <c r="CS25" s="22"/>
      <c r="CT25" s="17"/>
      <c r="CU25" s="21"/>
      <c r="CV25" s="21"/>
      <c r="CW25" s="14"/>
      <c r="CX25" s="22"/>
      <c r="CY25" s="23"/>
      <c r="CZ25" s="23"/>
      <c r="DA25" s="24"/>
      <c r="DB25" s="24"/>
      <c r="DC25" s="24"/>
      <c r="DD25" s="22"/>
      <c r="DE25" s="22"/>
      <c r="DF25" s="22"/>
      <c r="DG25" s="22"/>
      <c r="DH25" s="17"/>
      <c r="DI25" s="21"/>
      <c r="DJ25" s="21"/>
      <c r="DK25" s="14"/>
      <c r="DL25" s="22"/>
      <c r="DM25" s="23"/>
      <c r="DN25" s="23"/>
      <c r="DO25" s="24"/>
      <c r="DP25" s="24"/>
      <c r="DQ25" s="24"/>
      <c r="DR25" s="22"/>
      <c r="DS25" s="22"/>
      <c r="DT25" s="22"/>
      <c r="DU25" s="22"/>
      <c r="DV25" s="17"/>
      <c r="DW25" s="21"/>
      <c r="DX25" s="21"/>
      <c r="DY25" s="14"/>
      <c r="DZ25" s="22"/>
      <c r="EA25" s="23"/>
      <c r="EB25" s="23"/>
      <c r="EC25" s="24"/>
      <c r="ED25" s="24"/>
      <c r="EE25" s="24"/>
      <c r="EF25" s="22"/>
      <c r="EG25" s="22"/>
      <c r="EH25" s="22"/>
      <c r="EI25" s="22"/>
      <c r="EJ25" s="26"/>
      <c r="EK25" s="23"/>
      <c r="EL25" s="23"/>
      <c r="EM25" s="24"/>
      <c r="EN25" s="24"/>
      <c r="EO25" s="24"/>
      <c r="EP25" s="28"/>
      <c r="EQ25" s="28"/>
      <c r="ER25" s="22"/>
      <c r="ES25" s="22"/>
    </row>
    <row r="26" spans="1:149" x14ac:dyDescent="0.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49" x14ac:dyDescent="0.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49" x14ac:dyDescent="0.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49" x14ac:dyDescent="0.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49" x14ac:dyDescent="0.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49" x14ac:dyDescent="0.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49" x14ac:dyDescent="0.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</sheetData>
  <mergeCells count="290">
    <mergeCell ref="EM15:EM16"/>
    <mergeCell ref="EN15:EN16"/>
    <mergeCell ref="EP15:EP16"/>
    <mergeCell ref="EQ15:EQ16"/>
    <mergeCell ref="ER15:ER16"/>
    <mergeCell ref="ES15:ES16"/>
    <mergeCell ref="EO15:EO16"/>
    <mergeCell ref="EI15:EI16"/>
    <mergeCell ref="ED15:ED16"/>
    <mergeCell ref="EE15:EE16"/>
    <mergeCell ref="EF15:EF16"/>
    <mergeCell ref="EG15:EG16"/>
    <mergeCell ref="EH15:EH16"/>
    <mergeCell ref="EJ15:EJ16"/>
    <mergeCell ref="EK15:EK16"/>
    <mergeCell ref="EL15:EL16"/>
    <mergeCell ref="DY15:DY16"/>
    <mergeCell ref="DZ15:DZ16"/>
    <mergeCell ref="EA15:EA16"/>
    <mergeCell ref="EB15:EB16"/>
    <mergeCell ref="EC15:EC16"/>
    <mergeCell ref="DT15:DT16"/>
    <mergeCell ref="DU15:DU16"/>
    <mergeCell ref="DV15:DV16"/>
    <mergeCell ref="DW15:DW16"/>
    <mergeCell ref="DX15:DX16"/>
    <mergeCell ref="DO15:DO16"/>
    <mergeCell ref="DP15:DP16"/>
    <mergeCell ref="DQ15:DQ16"/>
    <mergeCell ref="DR15:DR16"/>
    <mergeCell ref="DS15:DS16"/>
    <mergeCell ref="DJ15:DJ16"/>
    <mergeCell ref="DK15:DK16"/>
    <mergeCell ref="DL15:DL16"/>
    <mergeCell ref="DM15:DM16"/>
    <mergeCell ref="DN15:DN16"/>
    <mergeCell ref="DE15:DE16"/>
    <mergeCell ref="DF15:DF16"/>
    <mergeCell ref="DG15:DG16"/>
    <mergeCell ref="DH15:DH16"/>
    <mergeCell ref="DI15:DI16"/>
    <mergeCell ref="CZ15:CZ16"/>
    <mergeCell ref="DA15:DA16"/>
    <mergeCell ref="DB15:DB16"/>
    <mergeCell ref="DC15:DC16"/>
    <mergeCell ref="DD15:DD16"/>
    <mergeCell ref="CU15:CU16"/>
    <mergeCell ref="CV15:CV16"/>
    <mergeCell ref="CW15:CW16"/>
    <mergeCell ref="CX15:CX16"/>
    <mergeCell ref="CY15:CY16"/>
    <mergeCell ref="CP15:CP16"/>
    <mergeCell ref="CQ15:CQ16"/>
    <mergeCell ref="CR15:CR16"/>
    <mergeCell ref="CS15:CS16"/>
    <mergeCell ref="CT15:CT16"/>
    <mergeCell ref="CK15:CK16"/>
    <mergeCell ref="CL15:CL16"/>
    <mergeCell ref="CM15:CM16"/>
    <mergeCell ref="CN15:CN16"/>
    <mergeCell ref="CO15:CO16"/>
    <mergeCell ref="CF15:CF16"/>
    <mergeCell ref="CG15:CG16"/>
    <mergeCell ref="CH15:CH16"/>
    <mergeCell ref="CI15:CI16"/>
    <mergeCell ref="CJ15:CJ16"/>
    <mergeCell ref="CA15:CA16"/>
    <mergeCell ref="CB15:CB16"/>
    <mergeCell ref="CC15:CC16"/>
    <mergeCell ref="CD15:CD16"/>
    <mergeCell ref="CE15:CE16"/>
    <mergeCell ref="BV15:BV16"/>
    <mergeCell ref="BW15:BW16"/>
    <mergeCell ref="BX15:BX16"/>
    <mergeCell ref="BY15:BY16"/>
    <mergeCell ref="BZ15:BZ16"/>
    <mergeCell ref="BQ15:BQ16"/>
    <mergeCell ref="BR15:BR16"/>
    <mergeCell ref="BS15:BS16"/>
    <mergeCell ref="BT15:BT16"/>
    <mergeCell ref="BU15:BU16"/>
    <mergeCell ref="BL15:BL16"/>
    <mergeCell ref="BM15:BM16"/>
    <mergeCell ref="BN15:BN16"/>
    <mergeCell ref="BO15:BO16"/>
    <mergeCell ref="BP15:BP16"/>
    <mergeCell ref="BG15:BG16"/>
    <mergeCell ref="BH15:BH16"/>
    <mergeCell ref="BI15:BI16"/>
    <mergeCell ref="BJ15:BJ16"/>
    <mergeCell ref="BK15:BK16"/>
    <mergeCell ref="BB15:BB16"/>
    <mergeCell ref="BC15:BC16"/>
    <mergeCell ref="BD15:BD16"/>
    <mergeCell ref="BE15:BE16"/>
    <mergeCell ref="BF15:BF16"/>
    <mergeCell ref="AW15:AW16"/>
    <mergeCell ref="AX15:AX16"/>
    <mergeCell ref="AY15:AY16"/>
    <mergeCell ref="AZ15:AZ16"/>
    <mergeCell ref="BA15:BA16"/>
    <mergeCell ref="AR15:AR16"/>
    <mergeCell ref="AS15:AS16"/>
    <mergeCell ref="AT15:AT16"/>
    <mergeCell ref="AU15:AU16"/>
    <mergeCell ref="AV15:AV16"/>
    <mergeCell ref="AM15:AM16"/>
    <mergeCell ref="AN15:AN16"/>
    <mergeCell ref="AO15:AO16"/>
    <mergeCell ref="AP15:AP16"/>
    <mergeCell ref="AQ15:AQ16"/>
    <mergeCell ref="AH15:AH16"/>
    <mergeCell ref="AI15:AI16"/>
    <mergeCell ref="AJ15:AJ16"/>
    <mergeCell ref="AK15:AK16"/>
    <mergeCell ref="AL15:AL16"/>
    <mergeCell ref="AC15:AC16"/>
    <mergeCell ref="AD15:AD16"/>
    <mergeCell ref="AE15:AE16"/>
    <mergeCell ref="AF15:AF16"/>
    <mergeCell ref="AG15:AG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N15:N16"/>
    <mergeCell ref="O15:O16"/>
    <mergeCell ref="P15:P16"/>
    <mergeCell ref="Q15:Q16"/>
    <mergeCell ref="R15:R16"/>
    <mergeCell ref="DX10:DX11"/>
    <mergeCell ref="EA10:EA11"/>
    <mergeCell ref="EB10:EB11"/>
    <mergeCell ref="DV14:EI14"/>
    <mergeCell ref="EJ14:ES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CF14:CS14"/>
    <mergeCell ref="CV10:CV11"/>
    <mergeCell ref="CT14:DG14"/>
    <mergeCell ref="DJ10:DJ11"/>
    <mergeCell ref="DH14:DU14"/>
    <mergeCell ref="BJ10:BJ11"/>
    <mergeCell ref="BF8:BF9"/>
    <mergeCell ref="BI8:BI9"/>
    <mergeCell ref="BJ8:BJ9"/>
    <mergeCell ref="DX4:DX5"/>
    <mergeCell ref="EA4:EA5"/>
    <mergeCell ref="EB4:EB5"/>
    <mergeCell ref="EC4:EG5"/>
    <mergeCell ref="DX6:DX7"/>
    <mergeCell ref="EA6:EA7"/>
    <mergeCell ref="EB6:EB7"/>
    <mergeCell ref="EC6:EG7"/>
    <mergeCell ref="DX8:DX9"/>
    <mergeCell ref="EA8:EA9"/>
    <mergeCell ref="EB8:EB9"/>
    <mergeCell ref="CV4:CV5"/>
    <mergeCell ref="CV6:CV7"/>
    <mergeCell ref="CV8:CV9"/>
    <mergeCell ref="DA4:DE5"/>
    <mergeCell ref="DA6:DE7"/>
    <mergeCell ref="DJ4:DJ5"/>
    <mergeCell ref="DJ8:DJ9"/>
    <mergeCell ref="BF4:BF5"/>
    <mergeCell ref="BI4:BI5"/>
    <mergeCell ref="BJ4:BJ5"/>
    <mergeCell ref="BF6:BF7"/>
    <mergeCell ref="BI6:BI7"/>
    <mergeCell ref="BJ6:BJ7"/>
    <mergeCell ref="DO4:DS5"/>
    <mergeCell ref="DJ6:DJ7"/>
    <mergeCell ref="DM6:DM7"/>
    <mergeCell ref="DN6:DN7"/>
    <mergeCell ref="DO6:DS7"/>
    <mergeCell ref="CH10:CH11"/>
    <mergeCell ref="CK10:CK11"/>
    <mergeCell ref="CL10:CL11"/>
    <mergeCell ref="DM4:DM5"/>
    <mergeCell ref="DN4:DN5"/>
    <mergeCell ref="DM8:DM9"/>
    <mergeCell ref="DN8:DN9"/>
    <mergeCell ref="DM10:DM11"/>
    <mergeCell ref="DN10:DN11"/>
    <mergeCell ref="CY4:CY5"/>
    <mergeCell ref="CZ4:CZ5"/>
    <mergeCell ref="CY6:CY7"/>
    <mergeCell ref="CZ6:CZ7"/>
    <mergeCell ref="CY8:CY9"/>
    <mergeCell ref="CZ8:CZ9"/>
    <mergeCell ref="CY10:CY11"/>
    <mergeCell ref="AG10:AG11"/>
    <mergeCell ref="AH10:AH11"/>
    <mergeCell ref="AB14:AO14"/>
    <mergeCell ref="AU4:AU5"/>
    <mergeCell ref="AV4:AV5"/>
    <mergeCell ref="AU6:AU7"/>
    <mergeCell ref="AV6:AV7"/>
    <mergeCell ref="AU8:AU9"/>
    <mergeCell ref="AV8:AV9"/>
    <mergeCell ref="AU10:AU11"/>
    <mergeCell ref="AV10:AV11"/>
    <mergeCell ref="AP14:BC14"/>
    <mergeCell ref="AI4:AM5"/>
    <mergeCell ref="AI6:AM7"/>
    <mergeCell ref="AG4:AG5"/>
    <mergeCell ref="AH4:AH5"/>
    <mergeCell ref="AG6:AG7"/>
    <mergeCell ref="AH6:AH7"/>
    <mergeCell ref="AG8:AG9"/>
    <mergeCell ref="AH8:AH9"/>
    <mergeCell ref="N14:AA14"/>
    <mergeCell ref="U4:U5"/>
    <mergeCell ref="U6:U7"/>
    <mergeCell ref="U8:U9"/>
    <mergeCell ref="U10:U11"/>
    <mergeCell ref="V4:V5"/>
    <mergeCell ref="V6:V7"/>
    <mergeCell ref="V8:V9"/>
    <mergeCell ref="V10:V11"/>
    <mergeCell ref="CZ10:CZ11"/>
    <mergeCell ref="CH4:CH5"/>
    <mergeCell ref="CK4:CK5"/>
    <mergeCell ref="CL4:CL5"/>
    <mergeCell ref="CM4:CQ5"/>
    <mergeCell ref="CH6:CH7"/>
    <mergeCell ref="CK6:CK7"/>
    <mergeCell ref="CL6:CL7"/>
    <mergeCell ref="CM6:CQ7"/>
    <mergeCell ref="CH8:CH9"/>
    <mergeCell ref="CK8:CK9"/>
    <mergeCell ref="CL8:CL9"/>
    <mergeCell ref="BR14:CE14"/>
    <mergeCell ref="BD14:BQ14"/>
    <mergeCell ref="BK4:BO5"/>
    <mergeCell ref="BK6:BO7"/>
    <mergeCell ref="BT4:BT5"/>
    <mergeCell ref="BT6:BT7"/>
    <mergeCell ref="BT8:BT9"/>
    <mergeCell ref="BT10:BT11"/>
    <mergeCell ref="AR4:AR5"/>
    <mergeCell ref="AR6:AR7"/>
    <mergeCell ref="AR8:AR9"/>
    <mergeCell ref="AR10:AR11"/>
    <mergeCell ref="BW4:BW5"/>
    <mergeCell ref="BX4:BX5"/>
    <mergeCell ref="BY4:CC5"/>
    <mergeCell ref="BW6:BW7"/>
    <mergeCell ref="BX6:BX7"/>
    <mergeCell ref="BY6:CC7"/>
    <mergeCell ref="BW8:BW9"/>
    <mergeCell ref="BX8:BX9"/>
    <mergeCell ref="BW10:BW11"/>
    <mergeCell ref="BX10:BX11"/>
    <mergeCell ref="BF10:BF11"/>
    <mergeCell ref="BI10:BI11"/>
    <mergeCell ref="A6:M6"/>
    <mergeCell ref="AD4:AD5"/>
    <mergeCell ref="AD6:AD7"/>
    <mergeCell ref="AD8:AD9"/>
    <mergeCell ref="AD10:AD11"/>
    <mergeCell ref="P4:P5"/>
    <mergeCell ref="P6:P7"/>
    <mergeCell ref="P8:P9"/>
    <mergeCell ref="R6:R7"/>
    <mergeCell ref="Q6:Q7"/>
    <mergeCell ref="Q8:Q9"/>
    <mergeCell ref="R4:R5"/>
    <mergeCell ref="Q4:Q5"/>
    <mergeCell ref="P10:P11"/>
    <mergeCell ref="R10:R11"/>
    <mergeCell ref="Q10:Q11"/>
    <mergeCell ref="R8:R9"/>
  </mergeCells>
  <phoneticPr fontId="2"/>
  <dataValidations count="2">
    <dataValidation type="list" allowBlank="1" showInputMessage="1" showErrorMessage="1" sqref="I17:I25" xr:uid="{743E1111-5CB2-4631-A950-49C35B34B6F6}">
      <formula1>$P$4:$P$11</formula1>
    </dataValidation>
    <dataValidation type="list" allowBlank="1" showInputMessage="1" showErrorMessage="1" sqref="K17:K25" xr:uid="{A368A1B7-3274-40DF-88D3-0C1F0822D4BC}">
      <formula1>$N$7:$N$10</formula1>
    </dataValidation>
  </dataValidation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_rels/item4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4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DF5B0CC6EF27544A3744C548CB9A645" ma:contentTypeVersion="14" ma:contentTypeDescription="新しいドキュメントを作成します。" ma:contentTypeScope="" ma:versionID="08f9bb64d77aaa7af09551887844b4d1">
  <xsd:schema xmlns:xsd="http://www.w3.org/2001/XMLSchema" xmlns:xs="http://www.w3.org/2001/XMLSchema" xmlns:p="http://schemas.microsoft.com/office/2006/metadata/properties" xmlns:ns2="16e98a77-e3d2-477a-91e6-c364b49c064e" xmlns:ns3="85ec59af-1a16-40a0-b163-384e34c79a5c" targetNamespace="http://schemas.microsoft.com/office/2006/metadata/properties" ma:root="true" ma:fieldsID="770cd93c7c7ed1a419a5fd3f89dcea03" ns2:_="" ns3:_="">
    <xsd:import namespace="16e98a77-e3d2-477a-91e6-c364b49c064e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e98a77-e3d2-477a-91e6-c364b49c064e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5a44814-1539-4a1f-844e-92176d88dda8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4 3 Y + W S I m P m e l A A A A 9 g A A A B I A H A B D b 2 5 m a W c v U G F j a 2 F n Z S 5 4 b W w g o h g A K K A U A A A A A A A A A A A A A A A A A A A A A A A A A A A A h Y + x D o I w G I R f h X S n L W U h 5 K c M b k Y S E h P j 2 p Q K V S i G F s u 7 O f h I v o I Y R d 0 c 7 + 6 7 5 O 5 + v U E + d W 1 w U Y P V v c l Q h C k K l J F 9 p U 2 d o d E d w g T l H E o h T 6 J W w Q w b m 0 5 W Z 6 h x 7 p w S 4 r 3 H P s b 9 U B N G a U T 2 x W Y r G 9 W J U B v r h J E K f V r V / x b i s H u N 4 Q x H M c M x S z A F s p h Q a P M F 2 L z 3 m f 6 Y s B p b N w 6 K H 0 W 4 L o E s E s j 7 A 3 8 A U E s D B B Q A A g A I A O N 2 P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j d j 5 Z K I p H u A 4 A A A A R A A A A E w A c A E Z v c m 1 1 b G F z L 1 N l Y 3 R p b 2 4 x L m 0 g o h g A K K A U A A A A A A A A A A A A A A A A A A A A A A A A A A A A K 0 5 N L s n M z 1 M I h t C G 1 g B Q S w E C L Q A U A A I A C A D j d j 5 Z I i Y + Z 6 U A A A D 2 A A A A E g A A A A A A A A A A A A A A A A A A A A A A Q 2 9 u Z m l n L 1 B h Y 2 t h Z 2 U u e G 1 s U E s B A i 0 A F A A C A A g A 4 3 Y + W Q / K 6 a u k A A A A 6 Q A A A B M A A A A A A A A A A A A A A A A A 8 Q A A A F t D b 2 5 0 Z W 5 0 X 1 R 5 c G V z X S 5 4 b W x Q S w E C L Q A U A A I A C A D j d j 5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3 i 0 3 P 9 G O w 0 a 6 E U X z n 1 l V y Q A A A A A C A A A A A A A Q Z g A A A A E A A C A A A A D u n 9 z Y 0 h 5 n m c 9 L b u 5 e A c V v r T C o U 5 p e o d s M B T 2 E Q c 6 N Y Q A A A A A O g A A A A A I A A C A A A A C m y 6 p / n 3 O + s m c o U C Y o g 6 n T 6 3 3 I 0 K J A n n f a q t g W 4 D t t E 1 A A A A B D A r w 0 Q k f 4 m 9 2 / L r Z z H P p T P O V B U R O u a B n 6 u 5 f w 6 a m R M Y v a c j s 7 y y E r b s c + P n / E d g 2 Q P V f O i J i s J G F o z / 1 6 X I l D M 9 w b R N G I i J L P V o s K v 8 l y C k A A A A D y X 7 N P a u d V 3 U p l i 3 q m I r T 2 r 8 J U K 5 Z i a H s 2 l C 7 M 7 U 2 F 1 O H g l Q T k J v G U j k 0 i X B 5 A p l l l E S T I Y o / 6 D k / Q R i g T x T 4 U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16e98a77-e3d2-477a-91e6-c364b49c064e" xsi:nil="true"/>
    <TaxCatchAll xmlns="85ec59af-1a16-40a0-b163-384e34c79a5c" xsi:nil="true"/>
    <lcf76f155ced4ddcb4097134ff3c332f xmlns="16e98a77-e3d2-477a-91e6-c364b49c06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8F30F6-D780-4763-8E94-22E6087FB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e98a77-e3d2-477a-91e6-c364b49c064e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5965A0-58B6-4988-9965-0A8AA44771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2C3185-7636-4AAE-819C-7983B773CBF0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DD490EC-30A2-4055-9340-DC6EEB1C742B}">
  <ds:schemaRefs>
    <ds:schemaRef ds:uri="http://schemas.microsoft.com/office/2006/metadata/properties"/>
    <ds:schemaRef ds:uri="http://schemas.microsoft.com/office/infopath/2007/PartnerControls"/>
    <ds:schemaRef ds:uri="16e98a77-e3d2-477a-91e6-c364b49c064e"/>
    <ds:schemaRef ds:uri="85ec59af-1a16-40a0-b163-384e34c79a5c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0x0101003DF5B0CC6EF27544A3744C548CB9A645</vt:lpwstr>
  </property>
  <property fmtid="{D5CDD505-2E9C-101B-9397-08002B2CF9AE}" pid="3" name="MediaServiceImageTags">
    <vt:lpwstr/>
  </property>
</Properties>
</file>