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Server2016\共有\▲▲農水省補助事業・委託事業▲▲\▲24補正燃油価格高騰緊急対策事業\08協会公募要領\R3事業年度（3次募集）\事務連絡\"/>
    </mc:Choice>
  </mc:AlternateContent>
  <xr:revisionPtr revIDLastSave="0" documentId="13_ncr:1_{07BDD8EB-A733-4518-AF87-AB0B42D564E4}" xr6:coauthVersionLast="47" xr6:coauthVersionMax="47" xr10:uidLastSave="{00000000-0000-0000-0000-000000000000}"/>
  <bookViews>
    <workbookView xWindow="-120" yWindow="-120" windowWidth="29040" windowHeight="15840" xr2:uid="{00000000-000D-0000-FFFF-FFFF00000000}"/>
  </bookViews>
  <sheets>
    <sheet name="様式(一覧)" sheetId="1" r:id="rId1"/>
  </sheets>
  <definedNames>
    <definedName name="_xlnm._FilterDatabase" localSheetId="0" hidden="1">'様式(一覧)'!$A$21:$EW$47</definedName>
    <definedName name="_xlnm.Print_Area" localSheetId="0">'様式(一覧)'!$A$1:$FB$58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Q38" i="1" l="1"/>
  <c r="BY37" i="1"/>
  <c r="BQ37" i="1"/>
  <c r="BM37" i="1"/>
  <c r="BM38" i="1"/>
  <c r="BY39" i="1"/>
  <c r="BQ39" i="1"/>
  <c r="BM39" i="1"/>
  <c r="BM53" i="1"/>
  <c r="BM50" i="1"/>
  <c r="BM51" i="1"/>
  <c r="CC38" i="1" l="1"/>
  <c r="BU38" i="1"/>
  <c r="BU37" i="1"/>
  <c r="BM55" i="1"/>
  <c r="BM56" i="1"/>
  <c r="BM54" i="1"/>
  <c r="BU45" i="1"/>
  <c r="BQ45" i="1"/>
  <c r="BQ44" i="1"/>
  <c r="BU42" i="1"/>
  <c r="BQ42" i="1"/>
  <c r="BU40" i="1"/>
  <c r="BQ40" i="1"/>
  <c r="BU39" i="1"/>
  <c r="BU44" i="1"/>
  <c r="CC44" i="1"/>
  <c r="CC45" i="1"/>
  <c r="CC43" i="1"/>
  <c r="BU43" i="1"/>
  <c r="BQ43" i="1"/>
  <c r="CC40" i="1"/>
  <c r="BY24" i="1"/>
  <c r="BY23" i="1"/>
  <c r="CM37" i="1"/>
  <c r="BD37" i="1"/>
  <c r="AC37" i="1"/>
  <c r="W37" i="1"/>
  <c r="Z37" i="1"/>
  <c r="AF37" i="1"/>
  <c r="AI37" i="1"/>
  <c r="AL37" i="1"/>
  <c r="AO37" i="1"/>
  <c r="AR37" i="1"/>
  <c r="AU37" i="1"/>
  <c r="AX37" i="1"/>
  <c r="BA37" i="1"/>
  <c r="CC47" i="1"/>
  <c r="CC46" i="1"/>
  <c r="CC41" i="1"/>
  <c r="CC39" i="1"/>
  <c r="BY43" i="1" l="1"/>
  <c r="BY44" i="1"/>
  <c r="BY45" i="1"/>
  <c r="DG37" i="1"/>
  <c r="ED37" i="1" l="1"/>
  <c r="EA37" i="1"/>
  <c r="CC37" i="1" l="1"/>
  <c r="BY36" i="1"/>
  <c r="BY35" i="1"/>
  <c r="BY34" i="1"/>
  <c r="BY33" i="1"/>
  <c r="BY32" i="1"/>
  <c r="BY31" i="1"/>
  <c r="BY30" i="1"/>
  <c r="BY29" i="1"/>
  <c r="BY28" i="1"/>
  <c r="BY27" i="1"/>
  <c r="BY26" i="1"/>
  <c r="BY25" i="1"/>
  <c r="BM52" i="1"/>
  <c r="BU41" i="1"/>
  <c r="BQ41" i="1"/>
  <c r="BZ9" i="1"/>
  <c r="BY38" i="1" l="1"/>
  <c r="BY41" i="1"/>
  <c r="CG37" i="1"/>
  <c r="CJ37" i="1"/>
  <c r="CM38" i="1" l="1"/>
  <c r="EO38" i="1"/>
  <c r="CQ37" i="1"/>
  <c r="CQ38" i="1" s="1"/>
  <c r="DC37" i="1"/>
  <c r="CY37" i="1"/>
  <c r="BY22" i="1"/>
  <c r="B37" i="1"/>
  <c r="BQ46" i="1"/>
  <c r="BU46" i="1"/>
  <c r="BQ47" i="1"/>
  <c r="BU47" i="1"/>
  <c r="BM57" i="1"/>
  <c r="BM58" i="1"/>
  <c r="BM48" i="1" l="1"/>
  <c r="BM49" i="1"/>
  <c r="BY40" i="1"/>
  <c r="BY42" i="1"/>
  <c r="BY47" i="1"/>
  <c r="BY46" i="1"/>
  <c r="CY38" i="1"/>
  <c r="DC38" i="1"/>
  <c r="BM47" i="1" l="1"/>
  <c r="BM46" i="1"/>
  <c r="BM41" i="1"/>
  <c r="BM40" i="1"/>
  <c r="BM42" i="1"/>
  <c r="BM44" i="1"/>
  <c r="CC42" i="1"/>
  <c r="BM43" i="1"/>
  <c r="BM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mikako_nakamura</author>
    <author>農林水産省</author>
    <author>user</author>
  </authors>
  <commentList>
    <comment ref="EZ16" authorId="0" shapeId="0" xr:uid="{00000000-0006-0000-0000-000001000000}">
      <text>
        <r>
          <rPr>
            <b/>
            <sz val="9"/>
            <color indexed="81"/>
            <rFont val="ＭＳ Ｐゴシック"/>
            <family val="3"/>
            <charset val="128"/>
          </rPr>
          <t>Owner:</t>
        </r>
        <r>
          <rPr>
            <sz val="9"/>
            <color indexed="81"/>
            <rFont val="ＭＳ Ｐゴシック"/>
            <family val="3"/>
            <charset val="128"/>
          </rPr>
          <t xml:space="preserve">
</t>
        </r>
      </text>
    </comment>
    <comment ref="CC19" authorId="1" shapeId="0" xr:uid="{00000000-0006-0000-0000-000002000000}">
      <text>
        <r>
          <rPr>
            <b/>
            <sz val="9"/>
            <color indexed="81"/>
            <rFont val="ＭＳ Ｐゴシック"/>
            <family val="3"/>
            <charset val="128"/>
          </rPr>
          <t>「燃油補填金積立金額」の「Ｒ３積立金額」（BＮ）欄と同額になる。</t>
        </r>
      </text>
    </comment>
    <comment ref="CU19" authorId="2" shapeId="0" xr:uid="{00000000-0006-0000-0000-000003000000}">
      <text>
        <r>
          <rPr>
            <b/>
            <sz val="9"/>
            <color indexed="81"/>
            <rFont val="ＭＳ Ｐゴシック"/>
            <family val="3"/>
            <charset val="128"/>
          </rPr>
          <t>燃油使用量削減等の目標において、
「単位生産量当たり燃油使用量を削減する目標」を選択した支援対象者が該当。</t>
        </r>
      </text>
    </comment>
    <comment ref="DG19" authorId="2" shapeId="0" xr:uid="{00000000-0006-0000-0000-000004000000}">
      <text>
        <r>
          <rPr>
            <b/>
            <sz val="9"/>
            <color indexed="81"/>
            <rFont val="ＭＳ Ｐゴシック"/>
            <family val="3"/>
            <charset val="128"/>
          </rPr>
          <t>燃油使用量削減等の目標において、
「民間の金融商品や備蓄タンク等を活用して燃油コストの変動を抑制」を選択した支援対象者が該当。
※ただし、支援対象者として一体的に取り組む場合は、（ＤD46）欄に合計値のみを記載。</t>
        </r>
      </text>
    </comment>
    <comment ref="EA19" authorId="0" shapeId="0" xr:uid="{00000000-0006-0000-0000-000005000000}">
      <text>
        <r>
          <rPr>
            <b/>
            <sz val="9"/>
            <color indexed="81"/>
            <rFont val="ＭＳ Ｐゴシック"/>
            <family val="3"/>
            <charset val="128"/>
          </rPr>
          <t>目標達成の取り組み手段として省エネ設備を導入した場合は導入台数及び面積を記載。</t>
        </r>
        <r>
          <rPr>
            <sz val="9"/>
            <color indexed="81"/>
            <rFont val="ＭＳ Ｐゴシック"/>
            <family val="3"/>
            <charset val="128"/>
          </rPr>
          <t xml:space="preserve">
</t>
        </r>
      </text>
    </comment>
    <comment ref="BU20" authorId="1" shapeId="0" xr:uid="{00000000-0006-0000-0000-000006000000}">
      <text>
        <r>
          <rPr>
            <b/>
            <sz val="9"/>
            <color indexed="10"/>
            <rFont val="ＭＳ Ｐゴシック"/>
            <family val="3"/>
            <charset val="128"/>
          </rPr>
          <t>３事業年度の事業申請時点では記載不要（２事業年度の補填金交付が終了していないため。）</t>
        </r>
      </text>
    </comment>
    <comment ref="BG24" authorId="3" shapeId="0" xr:uid="{488D6911-9AD0-4211-B6A6-44245C956645}">
      <text>
        <r>
          <rPr>
            <b/>
            <sz val="9"/>
            <color indexed="10"/>
            <rFont val="HG丸ｺﾞｼｯｸM-PRO"/>
            <family val="3"/>
            <charset val="128"/>
          </rPr>
          <t>２次公募変更分（115%から130%に変更）</t>
        </r>
        <r>
          <rPr>
            <sz val="9"/>
            <color indexed="10"/>
            <rFont val="MS P ゴシック"/>
            <family val="3"/>
            <charset val="128"/>
          </rPr>
          <t xml:space="preserve">
</t>
        </r>
      </text>
    </comment>
    <comment ref="BG31" authorId="3" shapeId="0" xr:uid="{1AD9CF1C-B32A-42C3-99C3-7CCB1F6B24C8}">
      <text>
        <r>
          <rPr>
            <b/>
            <sz val="9"/>
            <color indexed="10"/>
            <rFont val="HG丸ｺﾞｼｯｸM-PRO"/>
            <family val="3"/>
            <charset val="128"/>
          </rPr>
          <t>２次公募変更分（灯油を追加）</t>
        </r>
      </text>
    </comment>
    <comment ref="G34" authorId="3" shapeId="0" xr:uid="{AD0BC1B1-8A88-497B-81B5-CED02ED6B017}">
      <text>
        <r>
          <rPr>
            <b/>
            <sz val="9"/>
            <color indexed="10"/>
            <rFont val="HG丸ｺﾞｼｯｸM-PRO"/>
            <family val="3"/>
            <charset val="128"/>
          </rPr>
          <t>１月から新規加入</t>
        </r>
        <r>
          <rPr>
            <sz val="9"/>
            <color indexed="10"/>
            <rFont val="ＭＳ Ｐゴシック"/>
            <family val="3"/>
            <charset val="128"/>
          </rPr>
          <t xml:space="preserve">
</t>
        </r>
        <r>
          <rPr>
            <b/>
            <sz val="9"/>
            <color indexed="10"/>
            <rFont val="HG丸ｺﾞｼｯｸM-PRO"/>
            <family val="3"/>
            <charset val="128"/>
          </rPr>
          <t>（今回、省エネルギー等対策取組計画を作成）</t>
        </r>
      </text>
    </comment>
    <comment ref="DG37" authorId="0" shapeId="0" xr:uid="{00000000-0006-0000-0000-000007000000}">
      <text>
        <r>
          <rPr>
            <b/>
            <sz val="9"/>
            <color indexed="81"/>
            <rFont val="ＭＳ Ｐゴシック"/>
            <family val="3"/>
            <charset val="128"/>
          </rPr>
          <t>支援対象者が一体的に取り組む場合は、数式を削除し、ダイレクト入力。
併せて、目標取組達成の取組手段等についても記載。</t>
        </r>
      </text>
    </comment>
    <comment ref="DK37" authorId="0" shapeId="0" xr:uid="{00000000-0006-0000-0000-000008000000}">
      <text>
        <r>
          <rPr>
            <b/>
            <sz val="9"/>
            <color indexed="81"/>
            <rFont val="ＭＳ Ｐゴシック"/>
            <family val="3"/>
            <charset val="128"/>
          </rPr>
          <t>（DD46）欄をダイレクト入力した支援対象者のみ記載</t>
        </r>
        <r>
          <rPr>
            <sz val="9"/>
            <color indexed="81"/>
            <rFont val="ＭＳ Ｐゴシック"/>
            <family val="3"/>
            <charset val="128"/>
          </rPr>
          <t xml:space="preserve">
</t>
        </r>
      </text>
    </comment>
  </commentList>
</comments>
</file>

<file path=xl/sharedStrings.xml><?xml version="1.0" encoding="utf-8"?>
<sst xmlns="http://schemas.openxmlformats.org/spreadsheetml/2006/main" count="230" uniqueCount="151">
  <si>
    <t>【支援対象者用】</t>
    <rPh sb="1" eb="3">
      <t>シエン</t>
    </rPh>
    <rPh sb="3" eb="6">
      <t>タイショウシャ</t>
    </rPh>
    <rPh sb="6" eb="7">
      <t>ヨウ</t>
    </rPh>
    <phoneticPr fontId="1"/>
  </si>
  <si>
    <t>支援対象者（組織）名</t>
    <rPh sb="0" eb="2">
      <t>シエン</t>
    </rPh>
    <rPh sb="2" eb="5">
      <t>タイショウシャ</t>
    </rPh>
    <rPh sb="6" eb="8">
      <t>ソシキ</t>
    </rPh>
    <rPh sb="9" eb="10">
      <t>メイ</t>
    </rPh>
    <phoneticPr fontId="1"/>
  </si>
  <si>
    <t>所在都道府県</t>
    <rPh sb="0" eb="2">
      <t>ショザイ</t>
    </rPh>
    <rPh sb="2" eb="6">
      <t>トドウフケン</t>
    </rPh>
    <phoneticPr fontId="1"/>
  </si>
  <si>
    <t>氏名</t>
    <rPh sb="0" eb="2">
      <t>シメイ</t>
    </rPh>
    <phoneticPr fontId="1"/>
  </si>
  <si>
    <t>住所</t>
    <rPh sb="0" eb="2">
      <t>ジュウショ</t>
    </rPh>
    <phoneticPr fontId="1"/>
  </si>
  <si>
    <t>農家
整理番号</t>
    <rPh sb="0" eb="2">
      <t>ノウカ</t>
    </rPh>
    <rPh sb="3" eb="5">
      <t>セイリ</t>
    </rPh>
    <rPh sb="5" eb="7">
      <t>バンゴウ</t>
    </rPh>
    <phoneticPr fontId="1"/>
  </si>
  <si>
    <t>リース、ＳＮ申請</t>
    <rPh sb="6" eb="8">
      <t>シンセイ</t>
    </rPh>
    <phoneticPr fontId="1"/>
  </si>
  <si>
    <t>○</t>
    <phoneticPr fontId="1"/>
  </si>
  <si>
    <t>×</t>
    <phoneticPr fontId="1"/>
  </si>
  <si>
    <t>実施期間</t>
    <rPh sb="0" eb="2">
      <t>ジッシ</t>
    </rPh>
    <rPh sb="2" eb="4">
      <t>キカン</t>
    </rPh>
    <phoneticPr fontId="1"/>
  </si>
  <si>
    <t>月</t>
    <rPh sb="0" eb="1">
      <t>ガツ</t>
    </rPh>
    <phoneticPr fontId="1"/>
  </si>
  <si>
    <t>～</t>
    <phoneticPr fontId="1"/>
  </si>
  <si>
    <t>セーフティネット対象期間</t>
    <rPh sb="8" eb="10">
      <t>タイショウ</t>
    </rPh>
    <rPh sb="10" eb="12">
      <t>キカン</t>
    </rPh>
    <phoneticPr fontId="1"/>
  </si>
  <si>
    <t>ＳＮ対象期間</t>
    <rPh sb="2" eb="4">
      <t>タイショウ</t>
    </rPh>
    <rPh sb="4" eb="6">
      <t>キカン</t>
    </rPh>
    <phoneticPr fontId="1"/>
  </si>
  <si>
    <t>＜内訳＞　支援対象者の構成員の事業参加者等の内訳</t>
    <rPh sb="1" eb="3">
      <t>ウチワケ</t>
    </rPh>
    <rPh sb="5" eb="7">
      <t>シエン</t>
    </rPh>
    <rPh sb="7" eb="10">
      <t>タイショウシャ</t>
    </rPh>
    <rPh sb="11" eb="14">
      <t>コウセイイン</t>
    </rPh>
    <rPh sb="15" eb="17">
      <t>ジギョウ</t>
    </rPh>
    <rPh sb="17" eb="20">
      <t>サンカシャ</t>
    </rPh>
    <rPh sb="20" eb="21">
      <t>トウ</t>
    </rPh>
    <rPh sb="22" eb="24">
      <t>ウチワケ</t>
    </rPh>
    <phoneticPr fontId="1"/>
  </si>
  <si>
    <t>リース実施予定事業年度</t>
    <rPh sb="3" eb="5">
      <t>ジッシ</t>
    </rPh>
    <rPh sb="5" eb="7">
      <t>ヨテイ</t>
    </rPh>
    <rPh sb="7" eb="9">
      <t>ジギョウ</t>
    </rPh>
    <rPh sb="9" eb="11">
      <t>ネンド</t>
    </rPh>
    <phoneticPr fontId="1"/>
  </si>
  <si>
    <t>H24</t>
    <phoneticPr fontId="1"/>
  </si>
  <si>
    <t>H25</t>
    <phoneticPr fontId="1"/>
  </si>
  <si>
    <t>施設園芸セーフティネット構築事業</t>
    <rPh sb="0" eb="2">
      <t>シセツ</t>
    </rPh>
    <rPh sb="2" eb="4">
      <t>エンゲイ</t>
    </rPh>
    <rPh sb="12" eb="14">
      <t>コウチク</t>
    </rPh>
    <rPh sb="14" eb="16">
      <t>ジギョウ</t>
    </rPh>
    <phoneticPr fontId="1"/>
  </si>
  <si>
    <t>燃油購入予定数量（ﾘｯﾄﾙ）</t>
    <rPh sb="0" eb="2">
      <t>ネンユ</t>
    </rPh>
    <rPh sb="2" eb="4">
      <t>コウニュウ</t>
    </rPh>
    <rPh sb="4" eb="6">
      <t>ヨテイ</t>
    </rPh>
    <rPh sb="6" eb="8">
      <t>スウリョウ</t>
    </rPh>
    <phoneticPr fontId="1"/>
  </si>
  <si>
    <t>ＳＮ選択肢</t>
    <rPh sb="2" eb="5">
      <t>センタクシ</t>
    </rPh>
    <phoneticPr fontId="1"/>
  </si>
  <si>
    <t>130%</t>
    <phoneticPr fontId="1"/>
  </si>
  <si>
    <t>150%</t>
    <phoneticPr fontId="1"/>
  </si>
  <si>
    <t>ＳＮ油種</t>
    <rPh sb="2" eb="4">
      <t>ユシュ</t>
    </rPh>
    <phoneticPr fontId="1"/>
  </si>
  <si>
    <t>Ａ重油</t>
    <rPh sb="1" eb="3">
      <t>ジュウユ</t>
    </rPh>
    <phoneticPr fontId="1"/>
  </si>
  <si>
    <t>灯油</t>
    <rPh sb="0" eb="2">
      <t>トウユ</t>
    </rPh>
    <phoneticPr fontId="1"/>
  </si>
  <si>
    <t>合計</t>
    <rPh sb="0" eb="2">
      <t>ゴウケイ</t>
    </rPh>
    <phoneticPr fontId="1"/>
  </si>
  <si>
    <t>燃油補填金積立金額（円）</t>
    <rPh sb="0" eb="2">
      <t>ネンユ</t>
    </rPh>
    <rPh sb="2" eb="5">
      <t>ホテンキン</t>
    </rPh>
    <rPh sb="5" eb="9">
      <t>ツミタテキンガク</t>
    </rPh>
    <rPh sb="10" eb="11">
      <t>エン</t>
    </rPh>
    <phoneticPr fontId="1"/>
  </si>
  <si>
    <t>セーフティネット参加構成員数</t>
    <rPh sb="8" eb="10">
      <t>サンカ</t>
    </rPh>
    <rPh sb="10" eb="13">
      <t>コウセイイン</t>
    </rPh>
    <rPh sb="13" eb="14">
      <t>スウ</t>
    </rPh>
    <phoneticPr fontId="1"/>
  </si>
  <si>
    <t>名</t>
    <rPh sb="0" eb="1">
      <t>メイ</t>
    </rPh>
    <phoneticPr fontId="1"/>
  </si>
  <si>
    <t>入力が必要なところ</t>
    <rPh sb="0" eb="2">
      <t>ニュウリョク</t>
    </rPh>
    <rPh sb="3" eb="5">
      <t>ヒツヨウ</t>
    </rPh>
    <phoneticPr fontId="1"/>
  </si>
  <si>
    <t>プルダウンリストから選択</t>
    <rPh sb="10" eb="12">
      <t>センタク</t>
    </rPh>
    <phoneticPr fontId="1"/>
  </si>
  <si>
    <t>計算式による自動計算</t>
    <rPh sb="0" eb="3">
      <t>ケイサンシキ</t>
    </rPh>
    <rPh sb="6" eb="8">
      <t>ジドウ</t>
    </rPh>
    <rPh sb="8" eb="10">
      <t>ケイサン</t>
    </rPh>
    <phoneticPr fontId="1"/>
  </si>
  <si>
    <t>燃油使用量</t>
    <rPh sb="0" eb="2">
      <t>ネンユ</t>
    </rPh>
    <rPh sb="2" eb="5">
      <t>シヨウリョウ</t>
    </rPh>
    <phoneticPr fontId="1"/>
  </si>
  <si>
    <t>現在
（ﾘｯﾄﾙ）</t>
    <rPh sb="0" eb="2">
      <t>ゲンザイ</t>
    </rPh>
    <phoneticPr fontId="1"/>
  </si>
  <si>
    <t>目標
（ﾘｯﾄﾙ）</t>
    <rPh sb="0" eb="2">
      <t>モクヒョウ</t>
    </rPh>
    <phoneticPr fontId="1"/>
  </si>
  <si>
    <t>省エネ設備導入時期</t>
    <rPh sb="0" eb="1">
      <t>ショウ</t>
    </rPh>
    <rPh sb="3" eb="5">
      <t>セツビ</t>
    </rPh>
    <rPh sb="5" eb="7">
      <t>ドウニュウ</t>
    </rPh>
    <rPh sb="7" eb="9">
      <t>ジキ</t>
    </rPh>
    <phoneticPr fontId="1"/>
  </si>
  <si>
    <t>H26</t>
  </si>
  <si>
    <t>台数
(台)</t>
    <rPh sb="0" eb="2">
      <t>ダイスウ</t>
    </rPh>
    <rPh sb="4" eb="5">
      <t>ダイ</t>
    </rPh>
    <phoneticPr fontId="1"/>
  </si>
  <si>
    <t>計</t>
    <rPh sb="0" eb="1">
      <t>ケイ</t>
    </rPh>
    <phoneticPr fontId="1"/>
  </si>
  <si>
    <t>10a当たり</t>
    <rPh sb="3" eb="4">
      <t>ア</t>
    </rPh>
    <phoneticPr fontId="1"/>
  </si>
  <si>
    <t>支援対象者整理番号</t>
    <rPh sb="0" eb="2">
      <t>シエン</t>
    </rPh>
    <rPh sb="2" eb="5">
      <t>タイショウシャ</t>
    </rPh>
    <rPh sb="5" eb="7">
      <t>セイリ</t>
    </rPh>
    <rPh sb="7" eb="9">
      <t>バンゴウ</t>
    </rPh>
    <phoneticPr fontId="1"/>
  </si>
  <si>
    <t>※積み上げをしない場合</t>
    <rPh sb="1" eb="2">
      <t>ツ</t>
    </rPh>
    <rPh sb="3" eb="4">
      <t>ア</t>
    </rPh>
    <rPh sb="9" eb="11">
      <t>バアイ</t>
    </rPh>
    <phoneticPr fontId="1"/>
  </si>
  <si>
    <t>件数計</t>
    <rPh sb="0" eb="2">
      <t>ケンスウ</t>
    </rPh>
    <rPh sb="2" eb="3">
      <t>ケイ</t>
    </rPh>
    <phoneticPr fontId="1"/>
  </si>
  <si>
    <t>組織（事務局所在）住所</t>
    <rPh sb="0" eb="2">
      <t>ソシキ</t>
    </rPh>
    <rPh sb="3" eb="6">
      <t>ジムキョク</t>
    </rPh>
    <rPh sb="6" eb="8">
      <t>ショザイ</t>
    </rPh>
    <rPh sb="9" eb="11">
      <t>ジュウショ</t>
    </rPh>
    <phoneticPr fontId="1"/>
  </si>
  <si>
    <t>代表者氏名</t>
    <rPh sb="0" eb="3">
      <t>ダイヒョウシャ</t>
    </rPh>
    <rPh sb="3" eb="5">
      <t>シメイ</t>
    </rPh>
    <phoneticPr fontId="1"/>
  </si>
  <si>
    <t>代表者住所</t>
    <rPh sb="0" eb="3">
      <t>ダイヒョウシャ</t>
    </rPh>
    <rPh sb="3" eb="5">
      <t>ジュウショ</t>
    </rPh>
    <phoneticPr fontId="1"/>
  </si>
  <si>
    <t>　　フリガナ</t>
    <phoneticPr fontId="1"/>
  </si>
  <si>
    <t>ＳＮ24事業年度</t>
    <rPh sb="4" eb="6">
      <t>ジギョウ</t>
    </rPh>
    <rPh sb="6" eb="8">
      <t>ネンド</t>
    </rPh>
    <phoneticPr fontId="1"/>
  </si>
  <si>
    <t>３月</t>
    <rPh sb="1" eb="2">
      <t>ガツ</t>
    </rPh>
    <phoneticPr fontId="1"/>
  </si>
  <si>
    <t>４月</t>
    <rPh sb="1" eb="2">
      <t>ガツ</t>
    </rPh>
    <phoneticPr fontId="1"/>
  </si>
  <si>
    <t>５月</t>
    <rPh sb="1" eb="2">
      <t>ガツ</t>
    </rPh>
    <phoneticPr fontId="1"/>
  </si>
  <si>
    <t>ＳＮ25事業年度</t>
    <rPh sb="4" eb="6">
      <t>ジギョウ</t>
    </rPh>
    <rPh sb="6" eb="8">
      <t>ネンド</t>
    </rPh>
    <phoneticPr fontId="1"/>
  </si>
  <si>
    <t>１０月</t>
    <rPh sb="2" eb="3">
      <t>ガツ</t>
    </rPh>
    <phoneticPr fontId="1"/>
  </si>
  <si>
    <t>１１月</t>
    <rPh sb="2" eb="3">
      <t>ガツ</t>
    </rPh>
    <phoneticPr fontId="1"/>
  </si>
  <si>
    <t>１２月</t>
    <rPh sb="2" eb="3">
      <t>ガツ</t>
    </rPh>
    <phoneticPr fontId="1"/>
  </si>
  <si>
    <t>24事業年度</t>
    <rPh sb="2" eb="4">
      <t>ジギョウ</t>
    </rPh>
    <rPh sb="4" eb="6">
      <t>ネンド</t>
    </rPh>
    <phoneticPr fontId="1"/>
  </si>
  <si>
    <t>25事業年度</t>
    <rPh sb="2" eb="4">
      <t>ジギョウ</t>
    </rPh>
    <rPh sb="4" eb="6">
      <t>ネンド</t>
    </rPh>
    <phoneticPr fontId="1"/>
  </si>
  <si>
    <t>26事業年度</t>
    <rPh sb="2" eb="4">
      <t>ジギョウ</t>
    </rPh>
    <rPh sb="4" eb="6">
      <t>ネンド</t>
    </rPh>
    <phoneticPr fontId="1"/>
  </si>
  <si>
    <t>セーフティネットの積立契約の契約期間（該当欄に○を付す）</t>
    <rPh sb="9" eb="11">
      <t>ツミタテ</t>
    </rPh>
    <rPh sb="11" eb="13">
      <t>ケイヤク</t>
    </rPh>
    <rPh sb="14" eb="16">
      <t>ケイヤク</t>
    </rPh>
    <rPh sb="16" eb="18">
      <t>キカン</t>
    </rPh>
    <rPh sb="19" eb="21">
      <t>ガイトウ</t>
    </rPh>
    <rPh sb="21" eb="22">
      <t>ラン</t>
    </rPh>
    <rPh sb="25" eb="26">
      <t>フ</t>
    </rPh>
    <phoneticPr fontId="1"/>
  </si>
  <si>
    <t>追加等整理欄</t>
    <rPh sb="0" eb="2">
      <t>ツイカ</t>
    </rPh>
    <rPh sb="2" eb="3">
      <t>トウ</t>
    </rPh>
    <rPh sb="3" eb="5">
      <t>セイリ</t>
    </rPh>
    <rPh sb="5" eb="6">
      <t>ラン</t>
    </rPh>
    <phoneticPr fontId="1"/>
  </si>
  <si>
    <t>事業年度</t>
    <rPh sb="0" eb="2">
      <t>ジギョウ</t>
    </rPh>
    <rPh sb="2" eb="4">
      <t>ネンド</t>
    </rPh>
    <phoneticPr fontId="1"/>
  </si>
  <si>
    <t>～</t>
    <phoneticPr fontId="1"/>
  </si>
  <si>
    <t>（参考）ｾｰﾌﾃｨﾈｯﾄH24orH25実施（○×）</t>
    <rPh sb="1" eb="3">
      <t>サンコウ</t>
    </rPh>
    <rPh sb="20" eb="22">
      <t>ジッシ</t>
    </rPh>
    <phoneticPr fontId="1"/>
  </si>
  <si>
    <t>（参考）リースH24orH25実施（○×）</t>
    <rPh sb="1" eb="3">
      <t>サンコウ</t>
    </rPh>
    <rPh sb="15" eb="17">
      <t>ジッシ</t>
    </rPh>
    <phoneticPr fontId="1"/>
  </si>
  <si>
    <t>（参考）リースH26実施
（○×）</t>
    <rPh sb="1" eb="3">
      <t>サンコウ</t>
    </rPh>
    <rPh sb="10" eb="12">
      <t>ジッシ</t>
    </rPh>
    <phoneticPr fontId="1"/>
  </si>
  <si>
    <t>（参考）ｾｰﾌﾃｨﾈｯﾄH26実施
（○×）</t>
    <rPh sb="1" eb="3">
      <t>サンコウ</t>
    </rPh>
    <rPh sb="15" eb="17">
      <t>ジッシ</t>
    </rPh>
    <phoneticPr fontId="1"/>
  </si>
  <si>
    <t>27事業年度</t>
    <rPh sb="2" eb="4">
      <t>ジギョウ</t>
    </rPh>
    <rPh sb="4" eb="6">
      <t>ネンド</t>
    </rPh>
    <phoneticPr fontId="1"/>
  </si>
  <si>
    <t>H27</t>
  </si>
  <si>
    <t>（参考）リースH27実施
（○×）</t>
    <rPh sb="1" eb="3">
      <t>サンコウ</t>
    </rPh>
    <rPh sb="10" eb="12">
      <t>ジッシ</t>
    </rPh>
    <phoneticPr fontId="1"/>
  </si>
  <si>
    <t>（参考）ｾｰﾌﾃｨﾈｯﾄH2７実施
（○×）</t>
    <rPh sb="1" eb="3">
      <t>サンコウ</t>
    </rPh>
    <rPh sb="15" eb="17">
      <t>ジッシ</t>
    </rPh>
    <phoneticPr fontId="1"/>
  </si>
  <si>
    <t>28事業年度</t>
    <rPh sb="2" eb="4">
      <t>ジギョウ</t>
    </rPh>
    <rPh sb="4" eb="6">
      <t>ネンド</t>
    </rPh>
    <phoneticPr fontId="1"/>
  </si>
  <si>
    <t>29事業年度</t>
    <rPh sb="2" eb="4">
      <t>ジギョウ</t>
    </rPh>
    <rPh sb="4" eb="6">
      <t>ネンド</t>
    </rPh>
    <phoneticPr fontId="1"/>
  </si>
  <si>
    <t>生産量</t>
    <rPh sb="0" eb="3">
      <t>セイサンリョウ</t>
    </rPh>
    <phoneticPr fontId="1"/>
  </si>
  <si>
    <t>現在
（kg）</t>
    <rPh sb="0" eb="2">
      <t>ゲンザイ</t>
    </rPh>
    <phoneticPr fontId="1"/>
  </si>
  <si>
    <t>目標
（kg）</t>
    <rPh sb="0" eb="2">
      <t>モクヒョウ</t>
    </rPh>
    <phoneticPr fontId="1"/>
  </si>
  <si>
    <t>品目</t>
    <rPh sb="0" eb="2">
      <t>ヒンモク</t>
    </rPh>
    <phoneticPr fontId="1"/>
  </si>
  <si>
    <t>トマト</t>
    <phoneticPr fontId="1"/>
  </si>
  <si>
    <t>キュウリ</t>
    <phoneticPr fontId="1"/>
  </si>
  <si>
    <t>キュウリ</t>
    <phoneticPr fontId="1"/>
  </si>
  <si>
    <t>イチゴ</t>
    <phoneticPr fontId="1"/>
  </si>
  <si>
    <t>ピーマン</t>
    <phoneticPr fontId="1"/>
  </si>
  <si>
    <t>単位生産量当たり</t>
    <rPh sb="0" eb="2">
      <t>タンイ</t>
    </rPh>
    <rPh sb="2" eb="5">
      <t>セイサンリョウ</t>
    </rPh>
    <rPh sb="5" eb="6">
      <t>ア</t>
    </rPh>
    <phoneticPr fontId="1"/>
  </si>
  <si>
    <t>○</t>
  </si>
  <si>
    <t>※積み上げをしない場合</t>
    <phoneticPr fontId="1"/>
  </si>
  <si>
    <t>合計</t>
    <rPh sb="0" eb="2">
      <t>ゴウケイ</t>
    </rPh>
    <phoneticPr fontId="1"/>
  </si>
  <si>
    <t>H29</t>
  </si>
  <si>
    <t>H30</t>
  </si>
  <si>
    <t>H28</t>
  </si>
  <si>
    <t>省エネ設備の導入による燃油使用量削減</t>
    <rPh sb="0" eb="1">
      <t>ショウ</t>
    </rPh>
    <rPh sb="3" eb="5">
      <t>セツビ</t>
    </rPh>
    <rPh sb="6" eb="8">
      <t>ドウニュウ</t>
    </rPh>
    <rPh sb="11" eb="13">
      <t>ネンユ</t>
    </rPh>
    <rPh sb="13" eb="16">
      <t>シヨウリョウ</t>
    </rPh>
    <rPh sb="16" eb="18">
      <t>サクゲン</t>
    </rPh>
    <phoneticPr fontId="1"/>
  </si>
  <si>
    <t>省エネ設備導入以外の手段で燃油使用量削減</t>
    <rPh sb="0" eb="1">
      <t>ショウ</t>
    </rPh>
    <rPh sb="3" eb="5">
      <t>セツビ</t>
    </rPh>
    <rPh sb="5" eb="7">
      <t>ドウニュウ</t>
    </rPh>
    <rPh sb="7" eb="9">
      <t>イガイ</t>
    </rPh>
    <rPh sb="10" eb="12">
      <t>シュダン</t>
    </rPh>
    <rPh sb="13" eb="15">
      <t>ネンユ</t>
    </rPh>
    <rPh sb="15" eb="18">
      <t>シヨウリョウ</t>
    </rPh>
    <rPh sb="18" eb="20">
      <t>サクゲン</t>
    </rPh>
    <phoneticPr fontId="1"/>
  </si>
  <si>
    <t>生産性向上設備の導入による生産量増加</t>
    <rPh sb="0" eb="3">
      <t>セイサンセイ</t>
    </rPh>
    <rPh sb="3" eb="5">
      <t>コウジョウ</t>
    </rPh>
    <rPh sb="5" eb="7">
      <t>セツビ</t>
    </rPh>
    <rPh sb="8" eb="10">
      <t>ドウニュウ</t>
    </rPh>
    <rPh sb="13" eb="16">
      <t>セイサンリョウ</t>
    </rPh>
    <rPh sb="16" eb="18">
      <t>ゾウカ</t>
    </rPh>
    <phoneticPr fontId="1"/>
  </si>
  <si>
    <t>生産性向上設備導入以外の手段で生産量増加</t>
    <rPh sb="0" eb="3">
      <t>セイサンセイ</t>
    </rPh>
    <rPh sb="3" eb="5">
      <t>コウジョウ</t>
    </rPh>
    <rPh sb="5" eb="7">
      <t>セツビ</t>
    </rPh>
    <rPh sb="7" eb="9">
      <t>ドウニュウ</t>
    </rPh>
    <rPh sb="9" eb="11">
      <t>イガイ</t>
    </rPh>
    <rPh sb="12" eb="14">
      <t>シュダン</t>
    </rPh>
    <rPh sb="15" eb="18">
      <t>セイサンリョウ</t>
    </rPh>
    <rPh sb="18" eb="20">
      <t>ゾウカ</t>
    </rPh>
    <phoneticPr fontId="1"/>
  </si>
  <si>
    <t>民間の金融商品や備蓄タンクの活用による燃油コストの変動抑制</t>
    <rPh sb="0" eb="2">
      <t>ミンカン</t>
    </rPh>
    <rPh sb="3" eb="5">
      <t>キンユウ</t>
    </rPh>
    <rPh sb="5" eb="7">
      <t>ショウヒン</t>
    </rPh>
    <rPh sb="8" eb="10">
      <t>ビチク</t>
    </rPh>
    <rPh sb="14" eb="16">
      <t>カツヨウ</t>
    </rPh>
    <rPh sb="19" eb="21">
      <t>ネンユ</t>
    </rPh>
    <rPh sb="25" eb="27">
      <t>ヘンドウ</t>
    </rPh>
    <rPh sb="27" eb="29">
      <t>ヨクセイ</t>
    </rPh>
    <phoneticPr fontId="1"/>
  </si>
  <si>
    <t>民間の金融商品や備蓄タンクの活用以外の手段で燃油コストの変動を抑制</t>
    <rPh sb="0" eb="2">
      <t>ミンカン</t>
    </rPh>
    <rPh sb="3" eb="5">
      <t>キンユウ</t>
    </rPh>
    <rPh sb="5" eb="7">
      <t>ショウヒン</t>
    </rPh>
    <rPh sb="8" eb="10">
      <t>ビチク</t>
    </rPh>
    <rPh sb="14" eb="16">
      <t>カツヨウ</t>
    </rPh>
    <rPh sb="16" eb="18">
      <t>イガイ</t>
    </rPh>
    <rPh sb="19" eb="21">
      <t>シュダン</t>
    </rPh>
    <rPh sb="22" eb="24">
      <t>ネンユ</t>
    </rPh>
    <rPh sb="28" eb="30">
      <t>ヘンドウ</t>
    </rPh>
    <rPh sb="31" eb="33">
      <t>ヨクセイ</t>
    </rPh>
    <phoneticPr fontId="1"/>
  </si>
  <si>
    <t>具体的な取組手段</t>
    <rPh sb="0" eb="3">
      <t>グタイテキ</t>
    </rPh>
    <rPh sb="4" eb="6">
      <t>トリクミ</t>
    </rPh>
    <rPh sb="6" eb="8">
      <t>シュダン</t>
    </rPh>
    <phoneticPr fontId="1"/>
  </si>
  <si>
    <t>目標達成の取組手段</t>
    <rPh sb="0" eb="2">
      <t>モクヒョウ</t>
    </rPh>
    <rPh sb="2" eb="4">
      <t>タッセイ</t>
    </rPh>
    <rPh sb="5" eb="7">
      <t>トリクミ</t>
    </rPh>
    <rPh sb="7" eb="9">
      <t>シュダン</t>
    </rPh>
    <phoneticPr fontId="1"/>
  </si>
  <si>
    <t>H22</t>
  </si>
  <si>
    <t>H23</t>
  </si>
  <si>
    <t>10a当たり燃油使用量を削減する目標</t>
    <rPh sb="3" eb="4">
      <t>ア</t>
    </rPh>
    <rPh sb="6" eb="8">
      <t>ネンユ</t>
    </rPh>
    <rPh sb="8" eb="11">
      <t>シヨウリョウ</t>
    </rPh>
    <rPh sb="12" eb="14">
      <t>サクゲン</t>
    </rPh>
    <rPh sb="16" eb="18">
      <t>モクヒョウ</t>
    </rPh>
    <phoneticPr fontId="1"/>
  </si>
  <si>
    <t>単位生産量当たり燃油使用量を削減する目標</t>
    <rPh sb="0" eb="2">
      <t>タンイ</t>
    </rPh>
    <rPh sb="2" eb="5">
      <t>セイサンリョウ</t>
    </rPh>
    <rPh sb="5" eb="6">
      <t>ア</t>
    </rPh>
    <rPh sb="8" eb="10">
      <t>ネンユ</t>
    </rPh>
    <rPh sb="10" eb="13">
      <t>シヨウリョウ</t>
    </rPh>
    <rPh sb="14" eb="16">
      <t>サクゲン</t>
    </rPh>
    <rPh sb="18" eb="20">
      <t>モクヒョウ</t>
    </rPh>
    <phoneticPr fontId="1"/>
  </si>
  <si>
    <t>民間の金融商品や備蓄タンク等を活用して燃油コストの変動を抑制する目標</t>
    <rPh sb="0" eb="2">
      <t>ミンカン</t>
    </rPh>
    <rPh sb="3" eb="5">
      <t>キンユウ</t>
    </rPh>
    <rPh sb="5" eb="7">
      <t>ショウヒン</t>
    </rPh>
    <rPh sb="8" eb="10">
      <t>ビチク</t>
    </rPh>
    <rPh sb="13" eb="14">
      <t>トウ</t>
    </rPh>
    <rPh sb="15" eb="17">
      <t>カツヨウ</t>
    </rPh>
    <rPh sb="19" eb="21">
      <t>ネンユ</t>
    </rPh>
    <rPh sb="25" eb="27">
      <t>ヘンドウ</t>
    </rPh>
    <rPh sb="28" eb="30">
      <t>ヨクセイ</t>
    </rPh>
    <rPh sb="32" eb="34">
      <t>モクヒョウ</t>
    </rPh>
    <phoneticPr fontId="1"/>
  </si>
  <si>
    <t>燃油使用量削減等の目標</t>
    <rPh sb="0" eb="2">
      <t>ネンユ</t>
    </rPh>
    <rPh sb="2" eb="5">
      <t>シヨウリョウ</t>
    </rPh>
    <rPh sb="5" eb="7">
      <t>サクゲン</t>
    </rPh>
    <rPh sb="7" eb="8">
      <t>トウ</t>
    </rPh>
    <rPh sb="9" eb="11">
      <t>モクヒョウ</t>
    </rPh>
    <phoneticPr fontId="1"/>
  </si>
  <si>
    <t>30事業年度</t>
    <rPh sb="2" eb="4">
      <t>ジギョウ</t>
    </rPh>
    <rPh sb="4" eb="6">
      <t>ネンド</t>
    </rPh>
    <phoneticPr fontId="1"/>
  </si>
  <si>
    <t xml:space="preserve">  省エネ計画期間</t>
    <rPh sb="2" eb="3">
      <t>ショウ</t>
    </rPh>
    <rPh sb="5" eb="7">
      <t>ケイカク</t>
    </rPh>
    <rPh sb="7" eb="9">
      <t>キカン</t>
    </rPh>
    <phoneticPr fontId="1"/>
  </si>
  <si>
    <t xml:space="preserve">  目標年度</t>
    <rPh sb="2" eb="4">
      <t>モクヒョウ</t>
    </rPh>
    <rPh sb="4" eb="6">
      <t>ネンド</t>
    </rPh>
    <phoneticPr fontId="1"/>
  </si>
  <si>
    <t>元事業年度</t>
    <rPh sb="0" eb="1">
      <t>モト</t>
    </rPh>
    <rPh sb="1" eb="3">
      <t>ジギョウ</t>
    </rPh>
    <rPh sb="3" eb="5">
      <t>ネンド</t>
    </rPh>
    <phoneticPr fontId="1"/>
  </si>
  <si>
    <t>現在
(a)</t>
    <rPh sb="0" eb="2">
      <t>ゲンザイ</t>
    </rPh>
    <phoneticPr fontId="1"/>
  </si>
  <si>
    <t>目標
(a)</t>
    <rPh sb="0" eb="2">
      <t>モクヒョウ</t>
    </rPh>
    <phoneticPr fontId="1"/>
  </si>
  <si>
    <r>
      <t>※</t>
    </r>
    <r>
      <rPr>
        <sz val="8"/>
        <color indexed="8"/>
        <rFont val="ＭＳ Ｐゴシック"/>
        <family val="3"/>
        <charset val="128"/>
      </rPr>
      <t>セーフティネット対象期間で任意の期間を選択した場合も、事業年度は7月～翌6月と整理。</t>
    </r>
    <rPh sb="9" eb="11">
      <t>タイショウ</t>
    </rPh>
    <rPh sb="11" eb="13">
      <t>キカン</t>
    </rPh>
    <rPh sb="14" eb="16">
      <t>ニンイ</t>
    </rPh>
    <rPh sb="17" eb="19">
      <t>キカン</t>
    </rPh>
    <rPh sb="20" eb="22">
      <t>センタク</t>
    </rPh>
    <rPh sb="24" eb="26">
      <t>バアイ</t>
    </rPh>
    <rPh sb="28" eb="30">
      <t>ジギョウ</t>
    </rPh>
    <rPh sb="30" eb="32">
      <t>ネンド</t>
    </rPh>
    <rPh sb="34" eb="35">
      <t>ガツ</t>
    </rPh>
    <rPh sb="36" eb="37">
      <t>ヨク</t>
    </rPh>
    <rPh sb="38" eb="39">
      <t>ガツ</t>
    </rPh>
    <rPh sb="40" eb="42">
      <t>セイリ</t>
    </rPh>
    <phoneticPr fontId="1"/>
  </si>
  <si>
    <t>Ｒ１</t>
    <phoneticPr fontId="1"/>
  </si>
  <si>
    <t>Ｒ２</t>
    <phoneticPr fontId="1"/>
  </si>
  <si>
    <t>選択肢
・115%
・130%
・150%</t>
    <rPh sb="0" eb="3">
      <t>センタクシ</t>
    </rPh>
    <phoneticPr fontId="1"/>
  </si>
  <si>
    <t>130%</t>
  </si>
  <si>
    <t>150%</t>
  </si>
  <si>
    <t>115%</t>
  </si>
  <si>
    <t>115%</t>
    <phoneticPr fontId="1"/>
  </si>
  <si>
    <r>
      <t>ｾｰﾌﾃｨﾈｯﾄ</t>
    </r>
    <r>
      <rPr>
        <sz val="9"/>
        <rFont val="ＭＳ Ｐゴシック"/>
        <family val="3"/>
        <charset val="128"/>
      </rPr>
      <t>Ｒ元申請（○×）</t>
    </r>
    <rPh sb="9" eb="10">
      <t>モト</t>
    </rPh>
    <rPh sb="10" eb="12">
      <t>シンセイ</t>
    </rPh>
    <phoneticPr fontId="1"/>
  </si>
  <si>
    <r>
      <t>ｾｰﾌﾃｨﾈｯﾄ</t>
    </r>
    <r>
      <rPr>
        <sz val="9"/>
        <rFont val="ＭＳ Ｐゴシック"/>
        <family val="3"/>
        <charset val="128"/>
      </rPr>
      <t>H30申請（○×）</t>
    </r>
    <rPh sb="11" eb="13">
      <t>シンセイ</t>
    </rPh>
    <phoneticPr fontId="1"/>
  </si>
  <si>
    <r>
      <t>ｾｰﾌﾃｨﾈｯﾄ</t>
    </r>
    <r>
      <rPr>
        <sz val="9"/>
        <rFont val="ＭＳ Ｐゴシック"/>
        <family val="3"/>
        <charset val="128"/>
      </rPr>
      <t>H29申請（○×）</t>
    </r>
    <rPh sb="11" eb="13">
      <t>シンセイ</t>
    </rPh>
    <phoneticPr fontId="1"/>
  </si>
  <si>
    <r>
      <t>ｾｰﾌﾃｨﾈｯﾄ</t>
    </r>
    <r>
      <rPr>
        <sz val="9"/>
        <rFont val="ＭＳ Ｐゴシック"/>
        <family val="3"/>
        <charset val="128"/>
      </rPr>
      <t>H28申請（○×）</t>
    </r>
    <rPh sb="11" eb="13">
      <t>シンセイ</t>
    </rPh>
    <phoneticPr fontId="1"/>
  </si>
  <si>
    <t>面積
（a）</t>
    <rPh sb="0" eb="2">
      <t>メンセキ</t>
    </rPh>
    <phoneticPr fontId="1"/>
  </si>
  <si>
    <t>温室面積（ａ）</t>
    <rPh sb="0" eb="2">
      <t>オンシツ</t>
    </rPh>
    <rPh sb="2" eb="4">
      <t>メンセキ</t>
    </rPh>
    <phoneticPr fontId="1"/>
  </si>
  <si>
    <t>変動抑制量</t>
    <rPh sb="0" eb="2">
      <t>ヘンドウ</t>
    </rPh>
    <rPh sb="2" eb="5">
      <t>ヨクセイリョウ</t>
    </rPh>
    <phoneticPr fontId="1"/>
  </si>
  <si>
    <t>目標
（リットル）</t>
    <rPh sb="0" eb="2">
      <t>モクヒョウ</t>
    </rPh>
    <phoneticPr fontId="1"/>
  </si>
  <si>
    <r>
      <t>省エネルギー</t>
    </r>
    <r>
      <rPr>
        <sz val="11"/>
        <color theme="1"/>
        <rFont val="ＭＳ Ｐゴシック"/>
        <family val="3"/>
        <charset val="128"/>
      </rPr>
      <t>等対策</t>
    </r>
    <r>
      <rPr>
        <sz val="11"/>
        <color theme="1"/>
        <rFont val="ＭＳ Ｐゴシック"/>
        <family val="3"/>
        <charset val="128"/>
        <scheme val="minor"/>
      </rPr>
      <t>推進計画関係　（省エネルギー</t>
    </r>
    <r>
      <rPr>
        <sz val="11"/>
        <color theme="1"/>
        <rFont val="ＭＳ Ｐゴシック"/>
        <family val="3"/>
        <charset val="128"/>
      </rPr>
      <t>等対策</t>
    </r>
    <r>
      <rPr>
        <sz val="11"/>
        <color theme="1"/>
        <rFont val="ＭＳ Ｐゴシック"/>
        <family val="3"/>
        <charset val="128"/>
        <scheme val="minor"/>
      </rPr>
      <t>取組計画のまとめ）</t>
    </r>
    <rPh sb="0" eb="1">
      <t>ショウ</t>
    </rPh>
    <rPh sb="6" eb="7">
      <t>トウ</t>
    </rPh>
    <rPh sb="7" eb="9">
      <t>タイサク</t>
    </rPh>
    <rPh sb="9" eb="11">
      <t>スイシン</t>
    </rPh>
    <rPh sb="11" eb="13">
      <t>ケイカク</t>
    </rPh>
    <rPh sb="13" eb="15">
      <t>カンケイ</t>
    </rPh>
    <rPh sb="17" eb="18">
      <t>ショウ</t>
    </rPh>
    <rPh sb="23" eb="24">
      <t>トウ</t>
    </rPh>
    <rPh sb="24" eb="26">
      <t>タイサク</t>
    </rPh>
    <rPh sb="26" eb="28">
      <t>トリクミ</t>
    </rPh>
    <rPh sb="28" eb="30">
      <t>ケイカク</t>
    </rPh>
    <phoneticPr fontId="1"/>
  </si>
  <si>
    <r>
      <rPr>
        <sz val="11"/>
        <color theme="1"/>
        <rFont val="ＭＳ Ｐゴシック"/>
        <family val="3"/>
        <charset val="128"/>
        <scheme val="minor"/>
      </rPr>
      <t>２事業年度</t>
    </r>
    <rPh sb="1" eb="3">
      <t>ジギョウ</t>
    </rPh>
    <rPh sb="3" eb="5">
      <t>ネンド</t>
    </rPh>
    <phoneticPr fontId="1"/>
  </si>
  <si>
    <r>
      <t>取組</t>
    </r>
    <r>
      <rPr>
        <sz val="10"/>
        <color theme="1"/>
        <rFont val="ＭＳ Ｐゴシック"/>
        <family val="3"/>
        <charset val="128"/>
      </rPr>
      <t>（予定）時期</t>
    </r>
    <rPh sb="0" eb="2">
      <t>トリクミ</t>
    </rPh>
    <rPh sb="3" eb="5">
      <t>ヨテイ</t>
    </rPh>
    <rPh sb="6" eb="8">
      <t>ジキ</t>
    </rPh>
    <phoneticPr fontId="1"/>
  </si>
  <si>
    <t>３事業年度</t>
    <rPh sb="1" eb="3">
      <t>ジギョウ</t>
    </rPh>
    <rPh sb="3" eb="5">
      <t>ネンド</t>
    </rPh>
    <phoneticPr fontId="1"/>
  </si>
  <si>
    <t>４年</t>
    <rPh sb="1" eb="2">
      <t>ネン</t>
    </rPh>
    <phoneticPr fontId="1"/>
  </si>
  <si>
    <t>※２事業年度中に３事業年度まで契約を更新済みの地区以外は新規地区として事業年度欄のみ「○」</t>
    <rPh sb="2" eb="4">
      <t>ジギョウ</t>
    </rPh>
    <rPh sb="4" eb="6">
      <t>ネンド</t>
    </rPh>
    <rPh sb="6" eb="7">
      <t>チュウ</t>
    </rPh>
    <rPh sb="9" eb="11">
      <t>ジギョウ</t>
    </rPh>
    <rPh sb="11" eb="13">
      <t>ネンド</t>
    </rPh>
    <rPh sb="15" eb="17">
      <t>ケイヤク</t>
    </rPh>
    <rPh sb="18" eb="20">
      <t>コウシン</t>
    </rPh>
    <rPh sb="20" eb="21">
      <t>ズ</t>
    </rPh>
    <rPh sb="23" eb="25">
      <t>チク</t>
    </rPh>
    <rPh sb="25" eb="27">
      <t>イガイ</t>
    </rPh>
    <rPh sb="28" eb="30">
      <t>シンキ</t>
    </rPh>
    <rPh sb="30" eb="32">
      <t>チク</t>
    </rPh>
    <rPh sb="35" eb="37">
      <t>ジギョウ</t>
    </rPh>
    <rPh sb="37" eb="39">
      <t>ネンド</t>
    </rPh>
    <rPh sb="39" eb="40">
      <t>ラン</t>
    </rPh>
    <phoneticPr fontId="1"/>
  </si>
  <si>
    <r>
      <t>ｾｰﾌﾃｨﾈｯﾄ</t>
    </r>
    <r>
      <rPr>
        <sz val="9"/>
        <rFont val="ＭＳ Ｐゴシック"/>
        <family val="3"/>
        <charset val="128"/>
      </rPr>
      <t>Ｒ２申請（○×）</t>
    </r>
    <rPh sb="10" eb="12">
      <t>シンセイ</t>
    </rPh>
    <phoneticPr fontId="1"/>
  </si>
  <si>
    <t>Ｒ３</t>
  </si>
  <si>
    <t>R３積立金額</t>
    <rPh sb="2" eb="4">
      <t>ツミタテ</t>
    </rPh>
    <rPh sb="4" eb="6">
      <t>キンガク</t>
    </rPh>
    <phoneticPr fontId="1"/>
  </si>
  <si>
    <t>（別紙１）様式（一覧表）</t>
    <rPh sb="1" eb="3">
      <t>ベッシ</t>
    </rPh>
    <rPh sb="5" eb="7">
      <t>ヨウシキ</t>
    </rPh>
    <rPh sb="8" eb="11">
      <t>イチランヒョウ</t>
    </rPh>
    <phoneticPr fontId="1"/>
  </si>
  <si>
    <t>Ｒ元又はＲ２事業年度から参加した支援対象者は、Ｒ３事業年度の事業実施の有無に関わらず、すべての事業参加者（農家）の一覧表として作成すること</t>
    <rPh sb="1" eb="2">
      <t>ガン</t>
    </rPh>
    <rPh sb="2" eb="3">
      <t>マタ</t>
    </rPh>
    <rPh sb="6" eb="10">
      <t>ジギョウネンド</t>
    </rPh>
    <rPh sb="12" eb="14">
      <t>サンカ</t>
    </rPh>
    <rPh sb="16" eb="21">
      <t>シエンタイショウシャ</t>
    </rPh>
    <rPh sb="25" eb="27">
      <t>ジギョウ</t>
    </rPh>
    <rPh sb="27" eb="29">
      <t>ネンド</t>
    </rPh>
    <rPh sb="30" eb="32">
      <t>ジギョウ</t>
    </rPh>
    <rPh sb="32" eb="34">
      <t>ジッシ</t>
    </rPh>
    <rPh sb="35" eb="37">
      <t>ウム</t>
    </rPh>
    <rPh sb="38" eb="39">
      <t>カカ</t>
    </rPh>
    <rPh sb="47" eb="49">
      <t>ジギョウ</t>
    </rPh>
    <rPh sb="49" eb="52">
      <t>サンカシャ</t>
    </rPh>
    <rPh sb="53" eb="55">
      <t>ノウカ</t>
    </rPh>
    <rPh sb="57" eb="60">
      <t>イチランヒョウ</t>
    </rPh>
    <rPh sb="63" eb="65">
      <t>サクセイ</t>
    </rPh>
    <phoneticPr fontId="1"/>
  </si>
  <si>
    <t>３補助金所要見込額（円）</t>
    <rPh sb="1" eb="4">
      <t>ホジョキン</t>
    </rPh>
    <rPh sb="4" eb="6">
      <t>ショヨウ</t>
    </rPh>
    <rPh sb="6" eb="8">
      <t>ミコミ</t>
    </rPh>
    <rPh sb="8" eb="9">
      <t>ガク</t>
    </rPh>
    <rPh sb="10" eb="11">
      <t>エン</t>
    </rPh>
    <phoneticPr fontId="1"/>
  </si>
  <si>
    <r>
      <t xml:space="preserve">油種
</t>
    </r>
    <r>
      <rPr>
        <sz val="10"/>
        <color theme="1"/>
        <rFont val="ＭＳ Ｐゴシック"/>
        <family val="3"/>
        <charset val="128"/>
        <scheme val="minor"/>
      </rPr>
      <t>・Ａ重油</t>
    </r>
    <r>
      <rPr>
        <sz val="11"/>
        <color theme="1"/>
        <rFont val="ＭＳ Ｐゴシック"/>
        <family val="3"/>
        <charset val="128"/>
        <scheme val="minor"/>
      </rPr>
      <t xml:space="preserve">
・灯油</t>
    </r>
    <rPh sb="0" eb="2">
      <t>ユシュ</t>
    </rPh>
    <rPh sb="5" eb="7">
      <t>ジュウユ</t>
    </rPh>
    <rPh sb="9" eb="11">
      <t>トウユ</t>
    </rPh>
    <phoneticPr fontId="1"/>
  </si>
  <si>
    <r>
      <t>施設園芸等燃油価格高騰対策事業実施計画等＜総括表＞</t>
    </r>
    <r>
      <rPr>
        <b/>
        <u/>
        <sz val="14"/>
        <color rgb="FFFF0000"/>
        <rFont val="ＭＳ Ｐゴシック"/>
        <family val="3"/>
        <charset val="128"/>
      </rPr>
      <t>令和３事業年度版</t>
    </r>
    <rPh sb="0" eb="2">
      <t>シセツ</t>
    </rPh>
    <rPh sb="2" eb="4">
      <t>エンゲイ</t>
    </rPh>
    <rPh sb="4" eb="5">
      <t>トウ</t>
    </rPh>
    <rPh sb="5" eb="7">
      <t>ネンユ</t>
    </rPh>
    <rPh sb="7" eb="9">
      <t>カカク</t>
    </rPh>
    <rPh sb="9" eb="11">
      <t>コウトウ</t>
    </rPh>
    <rPh sb="11" eb="13">
      <t>タイサク</t>
    </rPh>
    <rPh sb="13" eb="15">
      <t>ジギョウ</t>
    </rPh>
    <rPh sb="15" eb="17">
      <t>ジッシ</t>
    </rPh>
    <rPh sb="17" eb="19">
      <t>ケイカク</t>
    </rPh>
    <rPh sb="19" eb="20">
      <t>トウ</t>
    </rPh>
    <rPh sb="21" eb="23">
      <t>ソウカツ</t>
    </rPh>
    <rPh sb="23" eb="24">
      <t>ヒョウ</t>
    </rPh>
    <rPh sb="25" eb="27">
      <t>レイワ</t>
    </rPh>
    <rPh sb="28" eb="30">
      <t>ジギョウ</t>
    </rPh>
    <rPh sb="30" eb="32">
      <t>ネンド</t>
    </rPh>
    <rPh sb="32" eb="33">
      <t>バン</t>
    </rPh>
    <phoneticPr fontId="1"/>
  </si>
  <si>
    <r>
      <rPr>
        <sz val="11"/>
        <color rgb="FFFF0000"/>
        <rFont val="ＭＳ Ｐゴシック"/>
        <family val="3"/>
        <charset val="128"/>
      </rPr>
      <t>３</t>
    </r>
    <r>
      <rPr>
        <sz val="11"/>
        <color rgb="FFFF0000"/>
        <rFont val="ＭＳ Ｐゴシック"/>
        <family val="3"/>
        <charset val="128"/>
        <scheme val="minor"/>
      </rPr>
      <t>年</t>
    </r>
    <rPh sb="1" eb="2">
      <t>ネン</t>
    </rPh>
    <phoneticPr fontId="1"/>
  </si>
  <si>
    <r>
      <t>ｾｰﾌﾃｨﾈｯﾄ</t>
    </r>
    <r>
      <rPr>
        <sz val="9"/>
        <color rgb="FFFF0000"/>
        <rFont val="ＭＳ Ｐゴシック"/>
        <family val="3"/>
        <charset val="128"/>
      </rPr>
      <t>Ｒ３</t>
    </r>
    <r>
      <rPr>
        <sz val="9"/>
        <color theme="1"/>
        <rFont val="ＭＳ Ｐゴシック"/>
        <family val="3"/>
        <charset val="128"/>
      </rPr>
      <t>申請（○×）</t>
    </r>
    <rPh sb="10" eb="12">
      <t>シンセイ</t>
    </rPh>
    <phoneticPr fontId="1"/>
  </si>
  <si>
    <r>
      <rPr>
        <sz val="11"/>
        <color rgb="FFFF0000"/>
        <rFont val="ＭＳ Ｐゴシック"/>
        <family val="3"/>
        <charset val="128"/>
      </rPr>
      <t>３</t>
    </r>
    <r>
      <rPr>
        <sz val="11"/>
        <color rgb="FFFF0000"/>
        <rFont val="ＭＳ Ｐゴシック"/>
        <family val="3"/>
        <charset val="128"/>
        <scheme val="minor"/>
      </rPr>
      <t>事業年度</t>
    </r>
    <rPh sb="1" eb="3">
      <t>ジギョウ</t>
    </rPh>
    <rPh sb="3" eb="5">
      <t>ネンド</t>
    </rPh>
    <phoneticPr fontId="1"/>
  </si>
  <si>
    <r>
      <t xml:space="preserve">（参考）
</t>
    </r>
    <r>
      <rPr>
        <sz val="8"/>
        <color rgb="FFFF0000"/>
        <rFont val="ＭＳ Ｐゴシック"/>
        <family val="3"/>
        <charset val="128"/>
      </rPr>
      <t>３</t>
    </r>
    <r>
      <rPr>
        <sz val="8"/>
        <color rgb="FFFF0000"/>
        <rFont val="ＭＳ Ｐゴシック"/>
        <family val="3"/>
        <charset val="128"/>
        <scheme val="minor"/>
      </rPr>
      <t>積立必要額</t>
    </r>
    <rPh sb="1" eb="3">
      <t>サンコウ</t>
    </rPh>
    <rPh sb="6" eb="8">
      <t>ツミタテ</t>
    </rPh>
    <rPh sb="8" eb="11">
      <t>ヒツヨウガク</t>
    </rPh>
    <phoneticPr fontId="1"/>
  </si>
  <si>
    <r>
      <t xml:space="preserve">（参考）
</t>
    </r>
    <r>
      <rPr>
        <sz val="8"/>
        <color rgb="FFFF0000"/>
        <rFont val="ＭＳ Ｐゴシック"/>
        <family val="3"/>
        <charset val="128"/>
      </rPr>
      <t>Ｒ２</t>
    </r>
    <r>
      <rPr>
        <sz val="8"/>
        <color theme="1"/>
        <rFont val="ＭＳ Ｐゴシック"/>
        <family val="3"/>
        <charset val="128"/>
      </rPr>
      <t>末残高</t>
    </r>
    <rPh sb="1" eb="3">
      <t>サンコウ</t>
    </rPh>
    <rPh sb="7" eb="8">
      <t>マツ</t>
    </rPh>
    <rPh sb="8" eb="10">
      <t>ザンダカ</t>
    </rPh>
    <phoneticPr fontId="1"/>
  </si>
  <si>
    <t>〇〇〇〇</t>
    <phoneticPr fontId="1"/>
  </si>
  <si>
    <t>△△△△</t>
    <phoneticPr fontId="1"/>
  </si>
  <si>
    <t>変更前</t>
    <rPh sb="0" eb="3">
      <t>ヘンコウマエ</t>
    </rPh>
    <phoneticPr fontId="1"/>
  </si>
  <si>
    <t>変更後</t>
    <rPh sb="0" eb="3">
      <t>ヘンコウゴ</t>
    </rPh>
    <phoneticPr fontId="1"/>
  </si>
  <si>
    <t>××××</t>
    <phoneticPr fontId="1"/>
  </si>
  <si>
    <t>●●●●</t>
    <phoneticPr fontId="1"/>
  </si>
  <si>
    <r>
      <rPr>
        <sz val="11"/>
        <color rgb="FFFF0000"/>
        <rFont val="ＭＳ Ｐゴシック"/>
        <family val="3"/>
        <charset val="128"/>
      </rPr>
      <t>４</t>
    </r>
    <r>
      <rPr>
        <sz val="11"/>
        <color rgb="FFFF0000"/>
        <rFont val="ＭＳ Ｐゴシック"/>
        <family val="3"/>
        <charset val="128"/>
        <scheme val="minor"/>
      </rPr>
      <t>年</t>
    </r>
    <rPh sb="1" eb="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</si>
</sst>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 #,##0\ &quot;)&quot;"/>
    <numFmt numFmtId="177" formatCode="0&quot;名&quot;"/>
    <numFmt numFmtId="178" formatCode="0_);[Red]\(0\)"/>
    <numFmt numFmtId="179" formatCode="0.00&quot;ha&quot;"/>
    <numFmt numFmtId="180" formatCode="&quot;(&quot;0&quot;)&quot;"/>
    <numFmt numFmtId="181" formatCode="&quot;(&quot;0.00&quot;ha&quot;&quot;)&quot;"/>
    <numFmt numFmtId="182" formatCode="0.0%"/>
    <numFmt numFmtId="183" formatCode="0&quot;件&quot;"/>
    <numFmt numFmtId="184" formatCode="0.%"/>
    <numFmt numFmtId="185" formatCode="0&quot;台&quot;"/>
    <numFmt numFmtId="186" formatCode="&quot;(&quot;0&quot;件)&quot;"/>
  </numFmts>
  <fonts count="35">
    <font>
      <sz val="11"/>
      <color theme="1"/>
      <name val="ＭＳ Ｐゴシック"/>
      <family val="3"/>
      <charset val="128"/>
      <scheme val="minor"/>
    </font>
    <font>
      <sz val="6"/>
      <name val="ＭＳ Ｐゴシック"/>
      <family val="3"/>
      <charset val="128"/>
    </font>
    <font>
      <sz val="8"/>
      <color indexed="8"/>
      <name val="ＭＳ Ｐゴシック"/>
      <family val="3"/>
      <charset val="128"/>
    </font>
    <font>
      <b/>
      <sz val="9"/>
      <color indexed="81"/>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4"/>
      <name val="ＭＳ Ｐゴシック"/>
      <family val="3"/>
      <charset val="128"/>
      <scheme val="minor"/>
    </font>
    <font>
      <sz val="9"/>
      <color indexed="81"/>
      <name val="ＭＳ Ｐゴシック"/>
      <family val="3"/>
      <charset val="128"/>
    </font>
    <font>
      <sz val="9"/>
      <name val="ＭＳ Ｐゴシック"/>
      <family val="3"/>
      <charset val="128"/>
      <scheme val="minor"/>
    </font>
    <font>
      <sz val="9"/>
      <name val="ＭＳ Ｐゴシック"/>
      <family val="3"/>
      <charset val="128"/>
    </font>
    <font>
      <sz val="7"/>
      <name val="ＭＳ Ｐゴシック"/>
      <family val="3"/>
      <charset val="128"/>
      <scheme val="minor"/>
    </font>
    <font>
      <sz val="9"/>
      <color theme="1"/>
      <name val="ＭＳ Ｐゴシック"/>
      <family val="3"/>
      <charset val="128"/>
      <scheme val="minor"/>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b/>
      <sz val="9"/>
      <color indexed="10"/>
      <name val="ＭＳ Ｐゴシック"/>
      <family val="3"/>
      <charset val="128"/>
    </font>
    <font>
      <sz val="16"/>
      <color theme="1"/>
      <name val="ＭＳ Ｐゴシック"/>
      <family val="3"/>
      <charset val="128"/>
      <scheme val="minor"/>
    </font>
    <font>
      <b/>
      <u/>
      <sz val="14"/>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scheme val="minor"/>
    </font>
    <font>
      <sz val="8"/>
      <color rgb="FFFF0000"/>
      <name val="ＭＳ Ｐゴシック"/>
      <family val="3"/>
      <charset val="128"/>
      <scheme val="minor"/>
    </font>
    <font>
      <sz val="8"/>
      <color rgb="FFFF0000"/>
      <name val="ＭＳ Ｐゴシック"/>
      <family val="3"/>
      <charset val="128"/>
    </font>
    <font>
      <sz val="9"/>
      <color indexed="10"/>
      <name val="MS P ゴシック"/>
      <family val="3"/>
      <charset val="128"/>
    </font>
    <font>
      <b/>
      <sz val="9"/>
      <color indexed="10"/>
      <name val="HG丸ｺﾞｼｯｸM-PRO"/>
      <family val="3"/>
      <charset val="128"/>
    </font>
    <font>
      <sz val="9"/>
      <color indexed="1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7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indexed="64"/>
      </left>
      <right/>
      <top style="medium">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6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49" fontId="0" fillId="0" borderId="3" xfId="0" applyNumberFormat="1" applyBorder="1">
      <alignment vertical="center"/>
    </xf>
    <xf numFmtId="0" fontId="0" fillId="0" borderId="0" xfId="0" applyFill="1" applyBorder="1" applyAlignment="1">
      <alignment horizontal="center" vertical="center"/>
    </xf>
    <xf numFmtId="0" fontId="0" fillId="2" borderId="3" xfId="0" applyFill="1" applyBorder="1">
      <alignment vertical="center"/>
    </xf>
    <xf numFmtId="0" fontId="8" fillId="2" borderId="3" xfId="0" applyFont="1" applyFill="1" applyBorder="1">
      <alignment vertical="center"/>
    </xf>
    <xf numFmtId="0" fontId="9" fillId="0" borderId="0" xfId="0" applyFont="1">
      <alignment vertical="center"/>
    </xf>
    <xf numFmtId="0" fontId="8" fillId="0" borderId="2" xfId="0" applyFont="1" applyBorder="1">
      <alignment vertical="center"/>
    </xf>
    <xf numFmtId="0" fontId="0" fillId="0" borderId="0" xfId="0" applyFill="1" applyBorder="1" applyAlignment="1">
      <alignment horizontal="left" vertical="center" wrapText="1"/>
    </xf>
    <xf numFmtId="176" fontId="0" fillId="0" borderId="0" xfId="0" applyNumberFormat="1" applyFill="1" applyBorder="1" applyAlignment="1">
      <alignment horizontal="center" vertical="center"/>
    </xf>
    <xf numFmtId="0" fontId="6" fillId="0" borderId="0" xfId="0" applyFont="1">
      <alignment vertical="center"/>
    </xf>
    <xf numFmtId="0" fontId="0" fillId="0" borderId="0" xfId="0" applyFill="1">
      <alignment vertical="center"/>
    </xf>
    <xf numFmtId="0" fontId="10" fillId="0" borderId="0" xfId="0" applyFont="1" applyBorder="1" applyAlignment="1">
      <alignment vertical="top" wrapText="1"/>
    </xf>
    <xf numFmtId="0" fontId="0" fillId="0" borderId="1" xfId="0" applyFill="1" applyBorder="1">
      <alignment vertical="center"/>
    </xf>
    <xf numFmtId="0" fontId="8" fillId="0" borderId="2" xfId="0" applyFont="1" applyFill="1" applyBorder="1">
      <alignment vertical="center"/>
    </xf>
    <xf numFmtId="0" fontId="10" fillId="0" borderId="0" xfId="0" applyFont="1" applyFill="1">
      <alignment vertical="center"/>
    </xf>
    <xf numFmtId="0" fontId="0" fillId="0" borderId="0" xfId="0" applyFont="1" applyBorder="1" applyAlignment="1">
      <alignment vertical="top"/>
    </xf>
    <xf numFmtId="0" fontId="0" fillId="0" borderId="0" xfId="0" applyFont="1" applyAlignment="1">
      <alignment vertical="center"/>
    </xf>
    <xf numFmtId="0" fontId="0" fillId="0" borderId="1" xfId="0" applyFont="1" applyBorder="1" applyAlignment="1">
      <alignment vertical="top"/>
    </xf>
    <xf numFmtId="0" fontId="0" fillId="0" borderId="0" xfId="0" applyFont="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top"/>
    </xf>
    <xf numFmtId="177" fontId="0" fillId="0" borderId="0" xfId="0" applyNumberFormat="1" applyFill="1" applyBorder="1" applyAlignment="1">
      <alignment horizontal="center" vertical="center"/>
    </xf>
    <xf numFmtId="0" fontId="7" fillId="0" borderId="0" xfId="0" applyFont="1">
      <alignment vertical="center"/>
    </xf>
    <xf numFmtId="0" fontId="11" fillId="0" borderId="0" xfId="0" applyFont="1" applyAlignment="1">
      <alignment vertical="center"/>
    </xf>
    <xf numFmtId="0" fontId="7" fillId="0" borderId="0" xfId="0" applyFont="1" applyFill="1">
      <alignment vertical="center"/>
    </xf>
    <xf numFmtId="0" fontId="11" fillId="0" borderId="0" xfId="0" applyFont="1">
      <alignment vertical="center"/>
    </xf>
    <xf numFmtId="0" fontId="13" fillId="0" borderId="0" xfId="0" applyFont="1">
      <alignment vertical="center"/>
    </xf>
    <xf numFmtId="0" fontId="12"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lignment vertical="center"/>
    </xf>
    <xf numFmtId="179" fontId="5" fillId="0" borderId="0" xfId="2" applyNumberFormat="1" applyFont="1" applyFill="1" applyBorder="1" applyAlignment="1">
      <alignment vertical="center"/>
    </xf>
    <xf numFmtId="181" fontId="5" fillId="0" borderId="0" xfId="2" applyNumberFormat="1" applyFont="1" applyFill="1" applyBorder="1" applyAlignment="1">
      <alignment vertical="center"/>
    </xf>
    <xf numFmtId="0" fontId="0" fillId="0" borderId="0" xfId="0" applyFill="1" applyBorder="1" applyAlignment="1">
      <alignment vertical="center"/>
    </xf>
    <xf numFmtId="180" fontId="0" fillId="0" borderId="0" xfId="0" applyNumberFormat="1" applyFill="1" applyBorder="1" applyAlignment="1">
      <alignment vertical="center"/>
    </xf>
    <xf numFmtId="0" fontId="12" fillId="0" borderId="0" xfId="0" applyFont="1" applyBorder="1" applyAlignment="1">
      <alignment vertical="center"/>
    </xf>
    <xf numFmtId="0" fontId="10" fillId="0" borderId="0" xfId="0" applyFont="1" applyFill="1" applyAlignment="1">
      <alignment vertical="top" wrapText="1"/>
    </xf>
    <xf numFmtId="0" fontId="10" fillId="0" borderId="0" xfId="0" applyFont="1" applyBorder="1" applyAlignment="1">
      <alignment vertical="top" wrapText="1"/>
    </xf>
    <xf numFmtId="0" fontId="0" fillId="0" borderId="29" xfId="0" applyBorder="1">
      <alignment vertical="center"/>
    </xf>
    <xf numFmtId="0" fontId="0" fillId="0" borderId="30" xfId="0" applyFill="1" applyBorder="1">
      <alignment vertical="center"/>
    </xf>
    <xf numFmtId="0" fontId="10" fillId="0" borderId="0" xfId="0" applyFont="1" applyFill="1" applyBorder="1" applyAlignment="1">
      <alignment vertical="top" wrapText="1"/>
    </xf>
    <xf numFmtId="0" fontId="0" fillId="0" borderId="0" xfId="0" applyBorder="1" applyAlignment="1">
      <alignment horizontal="center" vertical="center"/>
    </xf>
    <xf numFmtId="0" fontId="12" fillId="0" borderId="0" xfId="0" applyFont="1" applyBorder="1" applyAlignment="1">
      <alignment horizontal="center" vertical="center" wrapText="1"/>
    </xf>
    <xf numFmtId="0" fontId="0" fillId="0" borderId="40" xfId="0" applyBorder="1" applyAlignment="1">
      <alignment vertical="center"/>
    </xf>
    <xf numFmtId="184" fontId="0" fillId="0" borderId="0" xfId="0" quotePrefix="1" applyNumberFormat="1" applyAlignment="1">
      <alignment horizontal="left" vertical="center"/>
    </xf>
    <xf numFmtId="0" fontId="0" fillId="3" borderId="7" xfId="0" applyFill="1" applyBorder="1" applyAlignment="1">
      <alignment vertical="center"/>
    </xf>
    <xf numFmtId="0" fontId="0" fillId="3" borderId="8" xfId="0" applyFill="1" applyBorder="1" applyAlignment="1">
      <alignment vertical="center"/>
    </xf>
    <xf numFmtId="0" fontId="0" fillId="7" borderId="0" xfId="0" applyFill="1" applyBorder="1" applyAlignment="1">
      <alignment vertical="center"/>
    </xf>
    <xf numFmtId="40" fontId="6" fillId="0" borderId="0" xfId="2" applyNumberFormat="1" applyFont="1" applyFill="1" applyBorder="1" applyAlignment="1">
      <alignment horizontal="right" vertical="center"/>
    </xf>
    <xf numFmtId="40" fontId="5" fillId="0" borderId="33" xfId="2" applyNumberFormat="1" applyFont="1" applyFill="1" applyBorder="1" applyAlignment="1">
      <alignment vertical="center"/>
    </xf>
    <xf numFmtId="38" fontId="5" fillId="0" borderId="0" xfId="2" applyFont="1" applyFill="1" applyBorder="1" applyAlignment="1">
      <alignment vertical="center"/>
    </xf>
    <xf numFmtId="38" fontId="5" fillId="0" borderId="0" xfId="2" applyFont="1" applyFill="1" applyBorder="1" applyAlignment="1">
      <alignment vertical="center" wrapText="1"/>
    </xf>
    <xf numFmtId="38" fontId="5" fillId="0" borderId="29" xfId="2" applyFont="1" applyFill="1" applyBorder="1" applyAlignment="1">
      <alignment vertical="center"/>
    </xf>
    <xf numFmtId="0" fontId="23" fillId="0" borderId="0" xfId="0" applyFont="1" applyFill="1">
      <alignment vertical="center"/>
    </xf>
    <xf numFmtId="0" fontId="23" fillId="0" borderId="0" xfId="0" applyFont="1">
      <alignment vertical="center"/>
    </xf>
    <xf numFmtId="0" fontId="0" fillId="0" borderId="0" xfId="0" applyFont="1">
      <alignment vertical="center"/>
    </xf>
    <xf numFmtId="0" fontId="25" fillId="0" borderId="0" xfId="0" applyFont="1">
      <alignment vertical="center"/>
    </xf>
    <xf numFmtId="38" fontId="5" fillId="5" borderId="29" xfId="2" applyFont="1" applyFill="1" applyBorder="1" applyAlignment="1">
      <alignment vertical="center"/>
    </xf>
    <xf numFmtId="38" fontId="5" fillId="5" borderId="0" xfId="2" applyFont="1" applyFill="1" applyBorder="1" applyAlignment="1">
      <alignment vertical="center"/>
    </xf>
    <xf numFmtId="38" fontId="5" fillId="5" borderId="30" xfId="2" applyFont="1" applyFill="1" applyBorder="1" applyAlignment="1">
      <alignment vertical="center"/>
    </xf>
    <xf numFmtId="0" fontId="0" fillId="3" borderId="29" xfId="0" applyFill="1" applyBorder="1" applyAlignment="1">
      <alignment horizontal="center" vertical="center"/>
    </xf>
    <xf numFmtId="0" fontId="0" fillId="3" borderId="0" xfId="0" applyFill="1" applyBorder="1" applyAlignment="1">
      <alignment horizontal="center" vertical="center"/>
    </xf>
    <xf numFmtId="0" fontId="0" fillId="3" borderId="30"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6" xfId="0" applyFill="1" applyBorder="1" applyAlignment="1">
      <alignment vertical="center"/>
    </xf>
    <xf numFmtId="0" fontId="0" fillId="5" borderId="1" xfId="0" applyFill="1" applyBorder="1" applyAlignment="1">
      <alignment vertical="center"/>
    </xf>
    <xf numFmtId="0" fontId="0" fillId="5" borderId="2" xfId="0" applyFill="1" applyBorder="1" applyAlignment="1">
      <alignment vertical="center"/>
    </xf>
    <xf numFmtId="0" fontId="0" fillId="5" borderId="66" xfId="0" applyFill="1" applyBorder="1" applyAlignment="1">
      <alignment vertical="center"/>
    </xf>
    <xf numFmtId="0" fontId="0" fillId="5" borderId="77"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25" xfId="0" applyFill="1" applyBorder="1" applyAlignment="1">
      <alignment horizontal="center" vertical="center" wrapText="1"/>
    </xf>
    <xf numFmtId="0" fontId="0" fillId="3" borderId="50" xfId="0" applyFill="1" applyBorder="1" applyAlignment="1">
      <alignment horizontal="center" vertical="center"/>
    </xf>
    <xf numFmtId="177" fontId="0" fillId="4" borderId="0" xfId="0" applyNumberFormat="1" applyFill="1" applyBorder="1" applyAlignment="1">
      <alignment horizontal="center" vertical="center"/>
    </xf>
    <xf numFmtId="38" fontId="12" fillId="4" borderId="29" xfId="2" applyFont="1" applyFill="1" applyBorder="1" applyAlignment="1">
      <alignment vertical="center"/>
    </xf>
    <xf numFmtId="38" fontId="12" fillId="4" borderId="0" xfId="2" applyFont="1" applyFill="1" applyBorder="1" applyAlignment="1">
      <alignment vertical="center"/>
    </xf>
    <xf numFmtId="38" fontId="12" fillId="4" borderId="50" xfId="2" applyFont="1" applyFill="1" applyBorder="1" applyAlignment="1">
      <alignment vertical="center"/>
    </xf>
    <xf numFmtId="38" fontId="12" fillId="5" borderId="77" xfId="2" applyFont="1" applyFill="1" applyBorder="1" applyAlignment="1">
      <alignment vertical="center"/>
    </xf>
    <xf numFmtId="38" fontId="12" fillId="5" borderId="24" xfId="2" applyFont="1" applyFill="1" applyBorder="1" applyAlignment="1">
      <alignment vertical="center"/>
    </xf>
    <xf numFmtId="38" fontId="12" fillId="5" borderId="23" xfId="2" applyFont="1" applyFill="1" applyBorder="1" applyAlignment="1">
      <alignment vertical="center"/>
    </xf>
    <xf numFmtId="38" fontId="12" fillId="5" borderId="25" xfId="2" applyFont="1" applyFill="1" applyBorder="1" applyAlignment="1">
      <alignment vertical="center"/>
    </xf>
    <xf numFmtId="38" fontId="12" fillId="5" borderId="23" xfId="2" applyFont="1" applyFill="1" applyBorder="1" applyAlignment="1">
      <alignment horizontal="center" vertical="center"/>
    </xf>
    <xf numFmtId="38" fontId="12" fillId="5" borderId="24" xfId="2" applyFont="1" applyFill="1" applyBorder="1" applyAlignment="1">
      <alignment horizontal="center" vertical="center"/>
    </xf>
    <xf numFmtId="38" fontId="12" fillId="5" borderId="25" xfId="2" applyFont="1" applyFill="1" applyBorder="1" applyAlignment="1">
      <alignment horizontal="center" vertical="center"/>
    </xf>
    <xf numFmtId="176" fontId="5" fillId="4" borderId="6" xfId="2" applyNumberFormat="1" applyFont="1" applyFill="1" applyBorder="1" applyAlignment="1">
      <alignment vertical="center"/>
    </xf>
    <xf numFmtId="176" fontId="5" fillId="4" borderId="1" xfId="2" applyNumberFormat="1" applyFont="1" applyFill="1" applyBorder="1" applyAlignment="1">
      <alignment vertical="center"/>
    </xf>
    <xf numFmtId="9" fontId="6" fillId="0" borderId="6" xfId="0" applyNumberFormat="1" applyFont="1" applyBorder="1" applyAlignment="1">
      <alignment horizontal="center" vertical="center"/>
    </xf>
    <xf numFmtId="9" fontId="6" fillId="0" borderId="1" xfId="0" applyNumberFormat="1" applyFont="1" applyBorder="1" applyAlignment="1">
      <alignment horizontal="center" vertical="center"/>
    </xf>
    <xf numFmtId="9" fontId="6" fillId="0" borderId="2" xfId="0" applyNumberFormat="1"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183" fontId="6" fillId="4" borderId="6" xfId="0" applyNumberFormat="1" applyFont="1" applyFill="1" applyBorder="1" applyAlignment="1">
      <alignment vertical="center"/>
    </xf>
    <xf numFmtId="183" fontId="6" fillId="4" borderId="1" xfId="0" applyNumberFormat="1" applyFont="1" applyFill="1" applyBorder="1" applyAlignment="1">
      <alignment vertical="center"/>
    </xf>
    <xf numFmtId="183" fontId="6" fillId="4" borderId="2" xfId="0" applyNumberFormat="1" applyFont="1" applyFill="1" applyBorder="1" applyAlignment="1">
      <alignment vertical="center"/>
    </xf>
    <xf numFmtId="186" fontId="0" fillId="4" borderId="6" xfId="0" applyNumberFormat="1" applyFill="1" applyBorder="1" applyAlignment="1">
      <alignment vertical="center"/>
    </xf>
    <xf numFmtId="186" fontId="0" fillId="4" borderId="1" xfId="0" applyNumberFormat="1" applyFill="1" applyBorder="1" applyAlignment="1">
      <alignment vertical="center"/>
    </xf>
    <xf numFmtId="186" fontId="0" fillId="4" borderId="2" xfId="0" applyNumberFormat="1" applyFill="1" applyBorder="1" applyAlignment="1">
      <alignment vertical="center"/>
    </xf>
    <xf numFmtId="9" fontId="0" fillId="0" borderId="6" xfId="0" applyNumberFormat="1" applyBorder="1" applyAlignment="1">
      <alignment horizontal="center" vertical="center"/>
    </xf>
    <xf numFmtId="9" fontId="0" fillId="0" borderId="1" xfId="0" applyNumberFormat="1" applyBorder="1" applyAlignment="1">
      <alignment horizontal="center" vertical="center"/>
    </xf>
    <xf numFmtId="9" fontId="0" fillId="0" borderId="2" xfId="0" applyNumberForma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176" fontId="0" fillId="4" borderId="6" xfId="0" applyNumberFormat="1" applyFill="1" applyBorder="1" applyAlignment="1">
      <alignment vertical="center"/>
    </xf>
    <xf numFmtId="176" fontId="0" fillId="4" borderId="1" xfId="0" applyNumberFormat="1" applyFill="1" applyBorder="1" applyAlignment="1">
      <alignment vertical="center"/>
    </xf>
    <xf numFmtId="176" fontId="0" fillId="4" borderId="2" xfId="0" applyNumberFormat="1" applyFill="1" applyBorder="1" applyAlignment="1">
      <alignment vertical="center"/>
    </xf>
    <xf numFmtId="38" fontId="6" fillId="4" borderId="75" xfId="2" applyFont="1" applyFill="1" applyBorder="1" applyAlignment="1">
      <alignment vertical="center"/>
    </xf>
    <xf numFmtId="38" fontId="5" fillId="4" borderId="6" xfId="2" applyFont="1" applyFill="1" applyBorder="1" applyAlignment="1">
      <alignment vertical="center"/>
    </xf>
    <xf numFmtId="38" fontId="5" fillId="4" borderId="1" xfId="2" applyFont="1" applyFill="1" applyBorder="1" applyAlignment="1">
      <alignment vertical="center"/>
    </xf>
    <xf numFmtId="38" fontId="5" fillId="4" borderId="2" xfId="2" applyFont="1" applyFill="1" applyBorder="1" applyAlignment="1">
      <alignment vertical="center"/>
    </xf>
    <xf numFmtId="38" fontId="6" fillId="4" borderId="6" xfId="2" applyFont="1" applyFill="1" applyBorder="1" applyAlignment="1">
      <alignment vertical="center"/>
    </xf>
    <xf numFmtId="38" fontId="6" fillId="4" borderId="1" xfId="2" applyFont="1" applyFill="1" applyBorder="1" applyAlignment="1">
      <alignment vertical="center"/>
    </xf>
    <xf numFmtId="38" fontId="6" fillId="4" borderId="66" xfId="2" applyFont="1" applyFill="1" applyBorder="1" applyAlignment="1">
      <alignment vertical="center"/>
    </xf>
    <xf numFmtId="38" fontId="6" fillId="4" borderId="6" xfId="0" applyNumberFormat="1" applyFont="1" applyFill="1" applyBorder="1" applyAlignment="1">
      <alignment vertical="center"/>
    </xf>
    <xf numFmtId="0" fontId="6" fillId="4" borderId="1" xfId="0" applyNumberFormat="1" applyFont="1" applyFill="1" applyBorder="1" applyAlignment="1">
      <alignment vertical="center"/>
    </xf>
    <xf numFmtId="0" fontId="6" fillId="4" borderId="2" xfId="0" applyNumberFormat="1" applyFont="1" applyFill="1" applyBorder="1" applyAlignment="1">
      <alignment vertical="center"/>
    </xf>
    <xf numFmtId="0" fontId="0" fillId="4" borderId="6" xfId="0" applyNumberFormat="1" applyFill="1" applyBorder="1" applyAlignment="1">
      <alignment vertical="center"/>
    </xf>
    <xf numFmtId="0" fontId="0" fillId="4" borderId="1" xfId="0" applyNumberFormat="1" applyFill="1" applyBorder="1" applyAlignment="1">
      <alignment vertical="center"/>
    </xf>
    <xf numFmtId="0" fontId="0" fillId="4" borderId="2" xfId="0" applyNumberFormat="1" applyFill="1" applyBorder="1" applyAlignment="1">
      <alignment vertical="center"/>
    </xf>
    <xf numFmtId="0" fontId="0" fillId="3" borderId="5" xfId="0" applyFill="1" applyBorder="1" applyAlignment="1">
      <alignment horizontal="center" vertical="center"/>
    </xf>
    <xf numFmtId="0" fontId="0" fillId="3" borderId="68" xfId="0" applyFill="1" applyBorder="1" applyAlignment="1">
      <alignment horizontal="center" vertical="center"/>
    </xf>
    <xf numFmtId="0" fontId="0" fillId="3" borderId="33" xfId="0" applyFill="1" applyBorder="1" applyAlignment="1">
      <alignment horizontal="center" vertical="center"/>
    </xf>
    <xf numFmtId="0" fontId="0" fillId="3" borderId="69" xfId="0" applyFill="1" applyBorder="1" applyAlignment="1">
      <alignment horizontal="center" vertical="center"/>
    </xf>
    <xf numFmtId="0" fontId="0" fillId="3" borderId="29" xfId="0" applyFill="1" applyBorder="1" applyAlignment="1">
      <alignment horizontal="center" vertical="center"/>
    </xf>
    <xf numFmtId="0" fontId="0" fillId="3" borderId="0" xfId="0" applyFill="1" applyBorder="1" applyAlignment="1">
      <alignment horizontal="center" vertical="center"/>
    </xf>
    <xf numFmtId="0" fontId="0" fillId="3" borderId="30"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38" fontId="12" fillId="5" borderId="5" xfId="2" applyFont="1" applyFill="1" applyBorder="1" applyAlignment="1">
      <alignment vertical="center"/>
    </xf>
    <xf numFmtId="0" fontId="0" fillId="3" borderId="5" xfId="0" applyFill="1" applyBorder="1" applyAlignment="1">
      <alignment horizontal="left" vertical="center" shrinkToFit="1"/>
    </xf>
    <xf numFmtId="38" fontId="5" fillId="5" borderId="6" xfId="2" applyFont="1" applyFill="1" applyBorder="1" applyAlignment="1">
      <alignment vertical="center"/>
    </xf>
    <xf numFmtId="38" fontId="5" fillId="5" borderId="1" xfId="2" applyFont="1" applyFill="1" applyBorder="1" applyAlignment="1">
      <alignment vertical="center"/>
    </xf>
    <xf numFmtId="38" fontId="5" fillId="5" borderId="2" xfId="2" applyFont="1" applyFill="1" applyBorder="1" applyAlignment="1">
      <alignment vertical="center"/>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38" fontId="12" fillId="5" borderId="23" xfId="2" applyFont="1" applyFill="1" applyBorder="1" applyAlignment="1">
      <alignment vertical="center"/>
    </xf>
    <xf numFmtId="38" fontId="12" fillId="5" borderId="24" xfId="2" applyFont="1" applyFill="1" applyBorder="1" applyAlignment="1">
      <alignment vertical="center"/>
    </xf>
    <xf numFmtId="38" fontId="12" fillId="5" borderId="25" xfId="2" applyFont="1" applyFill="1" applyBorder="1" applyAlignment="1">
      <alignment vertical="center"/>
    </xf>
    <xf numFmtId="9" fontId="12" fillId="3" borderId="25" xfId="0" applyNumberFormat="1" applyFont="1" applyFill="1" applyBorder="1" applyAlignment="1">
      <alignment horizontal="center" vertical="center"/>
    </xf>
    <xf numFmtId="9"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3" xfId="0" applyFont="1" applyFill="1" applyBorder="1" applyAlignment="1">
      <alignment horizontal="center" vertical="center"/>
    </xf>
    <xf numFmtId="38" fontId="12" fillId="5" borderId="3" xfId="2" applyFont="1" applyFill="1" applyBorder="1" applyAlignment="1">
      <alignment vertical="center"/>
    </xf>
    <xf numFmtId="9" fontId="12" fillId="3" borderId="2" xfId="0" applyNumberFormat="1" applyFont="1" applyFill="1" applyBorder="1" applyAlignment="1">
      <alignment horizontal="center" vertical="center"/>
    </xf>
    <xf numFmtId="9" fontId="12" fillId="3" borderId="3" xfId="0" applyNumberFormat="1" applyFont="1" applyFill="1" applyBorder="1" applyAlignment="1">
      <alignment horizontal="center" vertical="center"/>
    </xf>
    <xf numFmtId="9" fontId="12" fillId="3" borderId="31" xfId="0" applyNumberFormat="1" applyFont="1" applyFill="1" applyBorder="1" applyAlignment="1">
      <alignment horizontal="center" vertical="center"/>
    </xf>
    <xf numFmtId="0" fontId="0" fillId="3" borderId="3" xfId="0" applyFill="1" applyBorder="1" applyAlignment="1">
      <alignment horizontal="center" vertical="center"/>
    </xf>
    <xf numFmtId="0" fontId="0" fillId="3" borderId="32" xfId="0" applyFill="1" applyBorder="1" applyAlignment="1">
      <alignment horizontal="center" vertical="center"/>
    </xf>
    <xf numFmtId="0" fontId="0" fillId="0" borderId="29" xfId="0" applyFont="1" applyBorder="1" applyAlignment="1">
      <alignment horizontal="center" vertical="center"/>
    </xf>
    <xf numFmtId="0" fontId="0" fillId="0" borderId="0" xfId="0" applyFont="1" applyBorder="1" applyAlignment="1">
      <alignment horizontal="center" vertical="center"/>
    </xf>
    <xf numFmtId="0" fontId="0" fillId="0" borderId="30"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38" fontId="12" fillId="5" borderId="6" xfId="2" applyFont="1" applyFill="1" applyBorder="1" applyAlignment="1">
      <alignment vertical="center"/>
    </xf>
    <xf numFmtId="38" fontId="12" fillId="5" borderId="1" xfId="2" applyFont="1" applyFill="1" applyBorder="1" applyAlignment="1">
      <alignment vertical="center"/>
    </xf>
    <xf numFmtId="38" fontId="12" fillId="5" borderId="2" xfId="2" applyFont="1" applyFill="1" applyBorder="1" applyAlignment="1">
      <alignment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3" borderId="3" xfId="0" applyFill="1" applyBorder="1" applyAlignment="1">
      <alignment horizontal="left" vertical="center" shrinkToFi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5" borderId="6" xfId="0" applyFill="1" applyBorder="1" applyAlignment="1">
      <alignment horizontal="center" vertical="center"/>
    </xf>
    <xf numFmtId="0" fontId="0" fillId="5" borderId="2" xfId="0" applyFill="1" applyBorder="1" applyAlignment="1">
      <alignment horizontal="center" vertical="center"/>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10"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38" fontId="5" fillId="5" borderId="68" xfId="2" applyFont="1" applyFill="1" applyBorder="1" applyAlignment="1">
      <alignment vertical="center"/>
    </xf>
    <xf numFmtId="38" fontId="5" fillId="5" borderId="33" xfId="2" applyFont="1" applyFill="1" applyBorder="1" applyAlignment="1">
      <alignment vertical="center"/>
    </xf>
    <xf numFmtId="38" fontId="5" fillId="5" borderId="69" xfId="2" applyFont="1" applyFill="1" applyBorder="1" applyAlignment="1">
      <alignment vertical="center"/>
    </xf>
    <xf numFmtId="0" fontId="12" fillId="0" borderId="3" xfId="0" applyFont="1" applyFill="1" applyBorder="1" applyAlignment="1">
      <alignment horizontal="center" vertical="center"/>
    </xf>
    <xf numFmtId="38" fontId="5" fillId="5" borderId="61" xfId="2" applyFont="1" applyFill="1" applyBorder="1" applyAlignment="1">
      <alignment vertical="center"/>
    </xf>
    <xf numFmtId="38" fontId="5" fillId="5" borderId="18" xfId="2" applyFont="1" applyFill="1" applyBorder="1" applyAlignment="1">
      <alignment vertical="center"/>
    </xf>
    <xf numFmtId="38" fontId="5" fillId="5" borderId="17" xfId="2" applyFont="1" applyFill="1" applyBorder="1" applyAlignment="1">
      <alignment vertical="center"/>
    </xf>
    <xf numFmtId="38" fontId="5" fillId="5" borderId="19" xfId="2" applyFont="1" applyFill="1" applyBorder="1" applyAlignment="1">
      <alignment vertical="center"/>
    </xf>
    <xf numFmtId="38" fontId="12" fillId="5" borderId="60" xfId="2" applyFont="1" applyFill="1" applyBorder="1" applyAlignment="1">
      <alignment vertical="center"/>
    </xf>
    <xf numFmtId="38" fontId="5" fillId="5" borderId="60" xfId="2" applyFont="1" applyFill="1" applyBorder="1" applyAlignment="1">
      <alignment vertical="center"/>
    </xf>
    <xf numFmtId="38" fontId="5" fillId="5" borderId="62" xfId="2" applyFont="1" applyFill="1" applyBorder="1" applyAlignment="1">
      <alignment vertical="center"/>
    </xf>
    <xf numFmtId="38" fontId="5" fillId="5" borderId="8" xfId="2" applyFont="1" applyFill="1" applyBorder="1" applyAlignment="1">
      <alignment vertical="center"/>
    </xf>
    <xf numFmtId="38" fontId="5" fillId="5" borderId="9" xfId="2" applyFont="1" applyFill="1" applyBorder="1" applyAlignment="1">
      <alignment vertical="center"/>
    </xf>
    <xf numFmtId="0" fontId="12" fillId="0" borderId="3" xfId="0" applyFont="1" applyBorder="1" applyAlignment="1">
      <alignment horizontal="center" vertical="center" wrapText="1"/>
    </xf>
    <xf numFmtId="38" fontId="5" fillId="0" borderId="3" xfId="2" applyFont="1" applyFill="1" applyBorder="1" applyAlignment="1">
      <alignment horizontal="center" vertical="center"/>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38" fontId="5" fillId="5" borderId="6" xfId="2" applyFont="1" applyFill="1" applyBorder="1" applyAlignment="1">
      <alignment horizontal="center" vertical="center"/>
    </xf>
    <xf numFmtId="38" fontId="5" fillId="5" borderId="1" xfId="2" applyFont="1" applyFill="1" applyBorder="1" applyAlignment="1">
      <alignment horizontal="center" vertical="center"/>
    </xf>
    <xf numFmtId="38" fontId="5" fillId="5" borderId="2" xfId="2" applyFont="1" applyFill="1" applyBorder="1" applyAlignment="1">
      <alignment horizontal="center" vertical="center"/>
    </xf>
    <xf numFmtId="0" fontId="0" fillId="0" borderId="3" xfId="0" applyBorder="1" applyAlignment="1">
      <alignment horizontal="center" vertical="center" wrapText="1"/>
    </xf>
    <xf numFmtId="38" fontId="5" fillId="0" borderId="6" xfId="2" applyFont="1" applyFill="1" applyBorder="1" applyAlignment="1">
      <alignment horizontal="center" vertical="center" shrinkToFit="1"/>
    </xf>
    <xf numFmtId="38" fontId="5" fillId="0" borderId="1" xfId="2" applyFont="1" applyFill="1" applyBorder="1" applyAlignment="1">
      <alignment horizontal="center" vertical="center" shrinkToFit="1"/>
    </xf>
    <xf numFmtId="38" fontId="5" fillId="0" borderId="2" xfId="2" applyFont="1" applyFill="1" applyBorder="1" applyAlignment="1">
      <alignment horizontal="center" vertical="center" shrinkToFit="1"/>
    </xf>
    <xf numFmtId="38" fontId="5" fillId="5" borderId="3" xfId="2" applyFont="1" applyFill="1" applyBorder="1" applyAlignment="1">
      <alignment horizontal="center" vertical="center"/>
    </xf>
    <xf numFmtId="0" fontId="0" fillId="0" borderId="3" xfId="0" applyBorder="1" applyAlignment="1">
      <alignment horizontal="center" vertical="center"/>
    </xf>
    <xf numFmtId="40" fontId="6" fillId="4" borderId="26" xfId="2" applyNumberFormat="1" applyFont="1" applyFill="1" applyBorder="1" applyAlignment="1">
      <alignment vertical="center"/>
    </xf>
    <xf numFmtId="40" fontId="6" fillId="4" borderId="27" xfId="2" applyNumberFormat="1" applyFont="1" applyFill="1" applyBorder="1" applyAlignment="1">
      <alignment vertical="center"/>
    </xf>
    <xf numFmtId="40" fontId="6" fillId="4" borderId="28" xfId="2" applyNumberFormat="1" applyFont="1" applyFill="1" applyBorder="1" applyAlignment="1">
      <alignment vertical="center"/>
    </xf>
    <xf numFmtId="40" fontId="6" fillId="4" borderId="75" xfId="2" applyNumberFormat="1" applyFont="1" applyFill="1" applyBorder="1" applyAlignment="1">
      <alignment horizontal="right" vertical="center"/>
    </xf>
    <xf numFmtId="40" fontId="6" fillId="4" borderId="76" xfId="2" applyNumberFormat="1" applyFont="1" applyFill="1" applyBorder="1" applyAlignment="1">
      <alignment horizontal="right" vertical="center"/>
    </xf>
    <xf numFmtId="38" fontId="5" fillId="7" borderId="55" xfId="2" applyFont="1" applyFill="1" applyBorder="1" applyAlignment="1">
      <alignment horizontal="center" vertical="center" shrinkToFit="1"/>
    </xf>
    <xf numFmtId="38" fontId="5" fillId="7" borderId="27" xfId="2" applyFont="1" applyFill="1" applyBorder="1" applyAlignment="1">
      <alignment horizontal="center" vertical="center" shrinkToFit="1"/>
    </xf>
    <xf numFmtId="38" fontId="5" fillId="7" borderId="28" xfId="2" applyFont="1" applyFill="1" applyBorder="1" applyAlignment="1">
      <alignment horizontal="center" vertical="center" shrinkToFit="1"/>
    </xf>
    <xf numFmtId="38" fontId="5" fillId="5" borderId="7" xfId="2" applyFont="1" applyFill="1" applyBorder="1" applyAlignment="1">
      <alignment horizontal="center" vertical="center"/>
    </xf>
    <xf numFmtId="38" fontId="5" fillId="5" borderId="8" xfId="2" applyFont="1" applyFill="1" applyBorder="1" applyAlignment="1">
      <alignment horizontal="center" vertical="center"/>
    </xf>
    <xf numFmtId="38" fontId="5" fillId="5" borderId="9" xfId="2" applyFont="1" applyFill="1" applyBorder="1" applyAlignment="1">
      <alignment horizontal="center" vertical="center"/>
    </xf>
    <xf numFmtId="182" fontId="5" fillId="4" borderId="18" xfId="1" applyNumberFormat="1" applyFont="1" applyFill="1" applyBorder="1" applyAlignment="1">
      <alignment vertical="center"/>
    </xf>
    <xf numFmtId="182" fontId="5" fillId="4" borderId="19" xfId="1" applyNumberFormat="1" applyFont="1" applyFill="1" applyBorder="1" applyAlignment="1">
      <alignment vertical="center"/>
    </xf>
    <xf numFmtId="0" fontId="0" fillId="0" borderId="3" xfId="0" applyFill="1" applyBorder="1" applyAlignment="1">
      <alignment horizontal="center" vertical="center"/>
    </xf>
    <xf numFmtId="0" fontId="0" fillId="5" borderId="3" xfId="0" applyFill="1" applyBorder="1" applyAlignment="1">
      <alignment horizontal="center" vertical="center"/>
    </xf>
    <xf numFmtId="38" fontId="5" fillId="5" borderId="5" xfId="2" applyFont="1" applyFill="1" applyBorder="1" applyAlignment="1">
      <alignment vertical="center"/>
    </xf>
    <xf numFmtId="0" fontId="0" fillId="3" borderId="4" xfId="0" applyFill="1" applyBorder="1" applyAlignment="1">
      <alignment horizontal="left" vertical="center" shrinkToFit="1"/>
    </xf>
    <xf numFmtId="38" fontId="6" fillId="5" borderId="3" xfId="2" applyFont="1" applyFill="1" applyBorder="1" applyAlignment="1">
      <alignment vertical="center"/>
    </xf>
    <xf numFmtId="38" fontId="5" fillId="5" borderId="7" xfId="2" applyFont="1" applyFill="1" applyBorder="1" applyAlignment="1">
      <alignment vertical="center"/>
    </xf>
    <xf numFmtId="176" fontId="5" fillId="4" borderId="66" xfId="2" applyNumberFormat="1" applyFont="1" applyFill="1" applyBorder="1" applyAlignment="1">
      <alignment vertical="center"/>
    </xf>
    <xf numFmtId="183" fontId="0" fillId="4" borderId="6" xfId="0" applyNumberFormat="1" applyFill="1" applyBorder="1" applyAlignment="1">
      <alignment vertical="center"/>
    </xf>
    <xf numFmtId="183" fontId="0" fillId="4" borderId="1" xfId="0" applyNumberFormat="1" applyFill="1" applyBorder="1" applyAlignment="1">
      <alignment vertical="center"/>
    </xf>
    <xf numFmtId="183" fontId="0" fillId="4" borderId="2" xfId="0" applyNumberFormat="1" applyFill="1"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5" borderId="6" xfId="0" applyFill="1" applyBorder="1" applyAlignment="1">
      <alignment horizontal="left" vertical="center"/>
    </xf>
    <xf numFmtId="0" fontId="0" fillId="5" borderId="1" xfId="0" applyFill="1" applyBorder="1" applyAlignment="1">
      <alignment horizontal="left" vertical="center"/>
    </xf>
    <xf numFmtId="0" fontId="0" fillId="5" borderId="2" xfId="0" applyFill="1" applyBorder="1" applyAlignment="1">
      <alignment horizontal="left" vertical="center"/>
    </xf>
    <xf numFmtId="0" fontId="0" fillId="5" borderId="6" xfId="0" applyFill="1" applyBorder="1" applyAlignment="1">
      <alignment horizontal="center" vertical="center" wrapText="1"/>
    </xf>
    <xf numFmtId="0" fontId="0" fillId="5" borderId="1" xfId="0"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left" vertical="center" wrapText="1"/>
    </xf>
    <xf numFmtId="0" fontId="0" fillId="5" borderId="17"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68" xfId="0" applyFill="1" applyBorder="1" applyAlignment="1">
      <alignment horizontal="center" vertical="center" wrapText="1"/>
    </xf>
    <xf numFmtId="0" fontId="0" fillId="5" borderId="33"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29" xfId="0" applyFill="1" applyBorder="1" applyAlignment="1">
      <alignment horizontal="center" vertical="center" wrapText="1"/>
    </xf>
    <xf numFmtId="0" fontId="0" fillId="5" borderId="0" xfId="0" applyFill="1" applyBorder="1" applyAlignment="1">
      <alignment horizontal="center" vertical="center" wrapText="1"/>
    </xf>
    <xf numFmtId="0" fontId="0" fillId="5" borderId="30" xfId="0" applyFill="1" applyBorder="1" applyAlignment="1">
      <alignment horizontal="center" vertical="center" wrapText="1"/>
    </xf>
    <xf numFmtId="0" fontId="0" fillId="0" borderId="1" xfId="0" applyFont="1" applyBorder="1" applyAlignment="1">
      <alignment horizontal="center" vertical="top"/>
    </xf>
    <xf numFmtId="0" fontId="0" fillId="0" borderId="2" xfId="0" applyFont="1" applyBorder="1" applyAlignment="1">
      <alignment horizontal="center" vertical="top"/>
    </xf>
    <xf numFmtId="0" fontId="0" fillId="5" borderId="1" xfId="0" applyFont="1" applyFill="1" applyBorder="1" applyAlignment="1">
      <alignment horizontal="center" vertical="top"/>
    </xf>
    <xf numFmtId="0" fontId="0" fillId="5" borderId="6" xfId="0" applyFont="1" applyFill="1" applyBorder="1" applyAlignment="1">
      <alignment horizontal="center" vertical="center"/>
    </xf>
    <xf numFmtId="0" fontId="0" fillId="5" borderId="1" xfId="0" applyFont="1" applyFill="1" applyBorder="1" applyAlignment="1">
      <alignment horizontal="center" vertical="center"/>
    </xf>
    <xf numFmtId="38" fontId="5" fillId="4" borderId="20" xfId="2" applyFont="1" applyFill="1" applyBorder="1" applyAlignment="1">
      <alignment vertical="center"/>
    </xf>
    <xf numFmtId="38" fontId="5" fillId="4" borderId="21" xfId="2" applyFont="1" applyFill="1" applyBorder="1" applyAlignment="1">
      <alignment vertical="center"/>
    </xf>
    <xf numFmtId="38" fontId="5" fillId="4" borderId="22" xfId="2" applyFont="1" applyFill="1" applyBorder="1" applyAlignment="1">
      <alignment vertical="center"/>
    </xf>
    <xf numFmtId="0" fontId="0" fillId="0" borderId="38" xfId="0" applyBorder="1" applyAlignment="1">
      <alignment horizontal="center" vertical="center"/>
    </xf>
    <xf numFmtId="0" fontId="0" fillId="0" borderId="21" xfId="0" applyBorder="1" applyAlignment="1">
      <alignment horizontal="center" vertical="center"/>
    </xf>
    <xf numFmtId="0" fontId="0" fillId="0" borderId="37" xfId="0" applyBorder="1" applyAlignment="1">
      <alignment horizontal="center" vertical="center"/>
    </xf>
    <xf numFmtId="38" fontId="5" fillId="4" borderId="37" xfId="2" applyFont="1" applyFill="1" applyBorder="1" applyAlignment="1">
      <alignment vertical="center"/>
    </xf>
    <xf numFmtId="0" fontId="0" fillId="0" borderId="68" xfId="0" applyBorder="1" applyAlignment="1">
      <alignment horizontal="center" vertical="center"/>
    </xf>
    <xf numFmtId="0" fontId="0" fillId="0" borderId="33" xfId="0" applyBorder="1" applyAlignment="1">
      <alignment horizontal="center" vertical="center"/>
    </xf>
    <xf numFmtId="0" fontId="0" fillId="0" borderId="69" xfId="0" applyBorder="1" applyAlignment="1">
      <alignment horizontal="center" vertical="center"/>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38" fontId="6" fillId="4" borderId="35" xfId="2" applyFont="1" applyFill="1" applyBorder="1" applyAlignment="1">
      <alignment vertical="center"/>
    </xf>
    <xf numFmtId="176" fontId="5" fillId="4" borderId="17" xfId="2" applyNumberFormat="1" applyFont="1" applyFill="1" applyBorder="1" applyAlignment="1">
      <alignment vertical="center"/>
    </xf>
    <xf numFmtId="176" fontId="5" fillId="4" borderId="18" xfId="2" applyNumberFormat="1" applyFont="1" applyFill="1" applyBorder="1" applyAlignment="1">
      <alignment vertical="center"/>
    </xf>
    <xf numFmtId="176" fontId="5" fillId="4" borderId="19" xfId="2" applyNumberFormat="1" applyFont="1" applyFill="1" applyBorder="1" applyAlignment="1">
      <alignment vertical="center"/>
    </xf>
    <xf numFmtId="179" fontId="0" fillId="4" borderId="63" xfId="0" applyNumberFormat="1" applyFill="1" applyBorder="1" applyAlignment="1">
      <alignment horizontal="center" vertical="center"/>
    </xf>
    <xf numFmtId="179" fontId="0" fillId="4" borderId="64" xfId="0" applyNumberFormat="1" applyFill="1" applyBorder="1" applyAlignment="1">
      <alignment horizontal="center" vertical="center"/>
    </xf>
    <xf numFmtId="179" fontId="0" fillId="4" borderId="65" xfId="0" applyNumberFormat="1" applyFill="1" applyBorder="1" applyAlignment="1">
      <alignment horizontal="center" vertical="center"/>
    </xf>
    <xf numFmtId="38" fontId="5" fillId="5" borderId="3" xfId="2" applyFont="1" applyFill="1" applyBorder="1" applyAlignment="1">
      <alignment vertical="center"/>
    </xf>
    <xf numFmtId="38" fontId="5" fillId="5" borderId="23" xfId="2" applyFont="1" applyFill="1" applyBorder="1" applyAlignment="1">
      <alignment vertical="center"/>
    </xf>
    <xf numFmtId="38" fontId="5" fillId="5" borderId="24" xfId="2" applyFont="1" applyFill="1" applyBorder="1" applyAlignment="1">
      <alignment vertical="center"/>
    </xf>
    <xf numFmtId="38" fontId="5" fillId="5" borderId="25" xfId="2" applyFont="1" applyFill="1" applyBorder="1" applyAlignment="1">
      <alignment vertical="center"/>
    </xf>
    <xf numFmtId="38" fontId="6" fillId="5" borderId="60" xfId="2" applyFont="1" applyFill="1" applyBorder="1" applyAlignment="1">
      <alignment vertical="center"/>
    </xf>
    <xf numFmtId="38" fontId="6" fillId="5" borderId="1" xfId="2" applyFont="1" applyFill="1" applyBorder="1" applyAlignment="1">
      <alignment vertical="center"/>
    </xf>
    <xf numFmtId="38" fontId="6" fillId="5" borderId="2" xfId="2" applyFont="1" applyFill="1" applyBorder="1" applyAlignment="1">
      <alignment vertical="center"/>
    </xf>
    <xf numFmtId="38" fontId="6" fillId="5" borderId="6" xfId="2" applyFont="1" applyFill="1" applyBorder="1" applyAlignment="1">
      <alignment vertical="center"/>
    </xf>
    <xf numFmtId="38" fontId="5" fillId="5" borderId="4" xfId="2" applyFont="1" applyFill="1" applyBorder="1" applyAlignment="1">
      <alignment vertical="center"/>
    </xf>
    <xf numFmtId="38" fontId="5" fillId="4" borderId="35" xfId="2" applyFont="1" applyFill="1" applyBorder="1" applyAlignment="1">
      <alignment vertical="center"/>
    </xf>
    <xf numFmtId="0" fontId="0" fillId="3" borderId="34" xfId="0" applyFill="1" applyBorder="1" applyAlignment="1">
      <alignment horizontal="center" vertical="center"/>
    </xf>
    <xf numFmtId="38" fontId="6" fillId="4" borderId="52" xfId="2" applyFont="1" applyFill="1" applyBorder="1" applyAlignment="1">
      <alignment horizontal="center" vertical="center"/>
    </xf>
    <xf numFmtId="38" fontId="6" fillId="4" borderId="53" xfId="2" applyFont="1" applyFill="1" applyBorder="1" applyAlignment="1">
      <alignment horizontal="center" vertical="center"/>
    </xf>
    <xf numFmtId="38" fontId="6" fillId="4" borderId="54" xfId="2" applyFont="1" applyFill="1" applyBorder="1" applyAlignment="1">
      <alignment horizontal="center" vertical="center"/>
    </xf>
    <xf numFmtId="9" fontId="0" fillId="3" borderId="31" xfId="0" applyNumberFormat="1" applyFill="1" applyBorder="1" applyAlignment="1">
      <alignment horizontal="center" vertical="center"/>
    </xf>
    <xf numFmtId="9" fontId="0" fillId="3" borderId="3" xfId="0" applyNumberFormat="1"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0" fillId="5" borderId="4" xfId="0" applyFill="1" applyBorder="1" applyAlignment="1">
      <alignment horizontal="left" vertical="center" wrapText="1"/>
    </xf>
    <xf numFmtId="9" fontId="0" fillId="3" borderId="36" xfId="0" applyNumberFormat="1" applyFill="1" applyBorder="1" applyAlignment="1">
      <alignment horizontal="center" vertical="center"/>
    </xf>
    <xf numFmtId="9" fontId="0" fillId="3" borderId="4" xfId="0" applyNumberFormat="1" applyFill="1" applyBorder="1" applyAlignment="1">
      <alignment horizontal="center" vertical="center"/>
    </xf>
    <xf numFmtId="0" fontId="0" fillId="3" borderId="4" xfId="0" applyFill="1" applyBorder="1" applyAlignment="1">
      <alignment horizontal="center" vertical="center"/>
    </xf>
    <xf numFmtId="176" fontId="5" fillId="4" borderId="78" xfId="2" applyNumberFormat="1" applyFont="1"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177" fontId="0" fillId="4" borderId="17" xfId="0" applyNumberFormat="1" applyFill="1" applyBorder="1" applyAlignment="1">
      <alignment horizontal="center" vertical="center"/>
    </xf>
    <xf numFmtId="177" fontId="0" fillId="4" borderId="18" xfId="0" applyNumberFormat="1" applyFill="1" applyBorder="1" applyAlignment="1">
      <alignment horizontal="center" vertical="center"/>
    </xf>
    <xf numFmtId="177" fontId="0" fillId="4" borderId="19" xfId="0" applyNumberFormat="1" applyFill="1" applyBorder="1" applyAlignment="1">
      <alignment horizontal="center" vertical="center"/>
    </xf>
    <xf numFmtId="38" fontId="5" fillId="5" borderId="11" xfId="2" applyFont="1" applyFill="1" applyBorder="1" applyAlignment="1">
      <alignment horizontal="center" vertical="center"/>
    </xf>
    <xf numFmtId="38" fontId="5" fillId="5" borderId="12" xfId="2" applyFont="1" applyFill="1" applyBorder="1" applyAlignment="1">
      <alignment horizontal="center" vertical="center"/>
    </xf>
    <xf numFmtId="38" fontId="5" fillId="5" borderId="13" xfId="2" applyFont="1" applyFill="1" applyBorder="1" applyAlignment="1">
      <alignment horizontal="center" vertical="center"/>
    </xf>
    <xf numFmtId="38" fontId="6" fillId="4" borderId="74" xfId="2" applyFont="1" applyFill="1" applyBorder="1" applyAlignment="1">
      <alignment horizontal="right" vertical="center"/>
    </xf>
    <xf numFmtId="38" fontId="6" fillId="5" borderId="6" xfId="2" applyFont="1" applyFill="1" applyBorder="1" applyAlignment="1">
      <alignment horizontal="center" vertical="center"/>
    </xf>
    <xf numFmtId="38" fontId="6" fillId="5" borderId="1" xfId="2" applyFont="1" applyFill="1" applyBorder="1" applyAlignment="1">
      <alignment horizontal="center" vertical="center"/>
    </xf>
    <xf numFmtId="38" fontId="6" fillId="5" borderId="2" xfId="2" applyFont="1" applyFill="1" applyBorder="1" applyAlignment="1">
      <alignment horizontal="center" vertical="center"/>
    </xf>
    <xf numFmtId="38" fontId="12" fillId="5" borderId="6" xfId="2" applyFont="1" applyFill="1" applyBorder="1" applyAlignment="1">
      <alignment horizontal="center" vertical="center"/>
    </xf>
    <xf numFmtId="38" fontId="12" fillId="5" borderId="1" xfId="2" applyFont="1" applyFill="1" applyBorder="1" applyAlignment="1">
      <alignment horizontal="center" vertical="center"/>
    </xf>
    <xf numFmtId="38" fontId="12" fillId="5" borderId="2" xfId="2" applyFont="1" applyFill="1" applyBorder="1" applyAlignment="1">
      <alignment horizontal="center" vertical="center"/>
    </xf>
    <xf numFmtId="38" fontId="5" fillId="5" borderId="29" xfId="2" applyFont="1" applyFill="1" applyBorder="1" applyAlignment="1">
      <alignment vertical="center"/>
    </xf>
    <xf numFmtId="38" fontId="5" fillId="5" borderId="0" xfId="2" applyFont="1" applyFill="1" applyBorder="1" applyAlignment="1">
      <alignment vertical="center"/>
    </xf>
    <xf numFmtId="38" fontId="5" fillId="5" borderId="30" xfId="2" applyFont="1" applyFill="1" applyBorder="1" applyAlignment="1">
      <alignment vertical="center"/>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0" fillId="0" borderId="50"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59" xfId="0" applyBorder="1" applyAlignment="1">
      <alignment horizontal="center" vertical="center" wrapText="1"/>
    </xf>
    <xf numFmtId="0" fontId="0" fillId="0" borderId="41" xfId="0" applyBorder="1" applyAlignment="1">
      <alignment horizontal="center" vertical="center"/>
    </xf>
    <xf numFmtId="0" fontId="0" fillId="0" borderId="39" xfId="0" applyBorder="1" applyAlignment="1">
      <alignment horizontal="center" vertical="center"/>
    </xf>
    <xf numFmtId="0" fontId="0" fillId="0" borderId="72" xfId="0" applyBorder="1" applyAlignment="1">
      <alignment horizontal="center" vertical="center"/>
    </xf>
    <xf numFmtId="38" fontId="5" fillId="5" borderId="17" xfId="2" applyFont="1" applyFill="1" applyBorder="1" applyAlignment="1">
      <alignment horizontal="center" vertical="center"/>
    </xf>
    <xf numFmtId="38" fontId="5" fillId="5" borderId="18" xfId="2" applyFont="1" applyFill="1" applyBorder="1" applyAlignment="1">
      <alignment horizontal="center" vertical="center"/>
    </xf>
    <xf numFmtId="38" fontId="5" fillId="5" borderId="19" xfId="2" applyFont="1" applyFill="1" applyBorder="1" applyAlignment="1">
      <alignment horizontal="center" vertical="center"/>
    </xf>
    <xf numFmtId="0" fontId="8" fillId="0" borderId="2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9" fontId="6" fillId="3" borderId="31" xfId="0" applyNumberFormat="1" applyFont="1" applyFill="1" applyBorder="1" applyAlignment="1">
      <alignment horizontal="center" vertical="center"/>
    </xf>
    <xf numFmtId="9" fontId="6" fillId="3" borderId="3" xfId="0" applyNumberFormat="1" applyFont="1" applyFill="1" applyBorder="1" applyAlignment="1">
      <alignment horizontal="center" vertical="center"/>
    </xf>
    <xf numFmtId="0" fontId="6" fillId="3" borderId="3" xfId="0" applyFont="1" applyFill="1" applyBorder="1" applyAlignment="1">
      <alignment horizontal="center" vertical="center"/>
    </xf>
    <xf numFmtId="0" fontId="10" fillId="0" borderId="12" xfId="0" applyFont="1" applyBorder="1" applyAlignment="1">
      <alignment vertical="top" wrapText="1"/>
    </xf>
    <xf numFmtId="0" fontId="10" fillId="0" borderId="0" xfId="0" applyFont="1" applyBorder="1" applyAlignment="1">
      <alignment vertical="top" wrapText="1"/>
    </xf>
    <xf numFmtId="0" fontId="10" fillId="0" borderId="12" xfId="0" applyFont="1" applyFill="1" applyBorder="1" applyAlignment="1">
      <alignment vertical="top" wrapText="1"/>
    </xf>
    <xf numFmtId="0" fontId="10" fillId="0" borderId="0" xfId="0" applyFont="1" applyFill="1" applyBorder="1" applyAlignment="1">
      <alignment vertical="top" wrapText="1"/>
    </xf>
    <xf numFmtId="0" fontId="10" fillId="5" borderId="44" xfId="0" applyFont="1" applyFill="1" applyBorder="1" applyAlignment="1">
      <alignment vertical="center"/>
    </xf>
    <xf numFmtId="0" fontId="10" fillId="5" borderId="45" xfId="0" applyFont="1" applyFill="1" applyBorder="1" applyAlignment="1">
      <alignment vertical="center"/>
    </xf>
    <xf numFmtId="0" fontId="10" fillId="5" borderId="46" xfId="0" applyFont="1" applyFill="1" applyBorder="1" applyAlignment="1">
      <alignment vertical="center"/>
    </xf>
    <xf numFmtId="0" fontId="8" fillId="0" borderId="47" xfId="0" applyFont="1" applyBorder="1" applyAlignment="1">
      <alignment vertical="center"/>
    </xf>
    <xf numFmtId="0" fontId="8" fillId="0" borderId="48" xfId="0" applyFont="1" applyBorder="1" applyAlignment="1">
      <alignment vertical="center"/>
    </xf>
    <xf numFmtId="0" fontId="8" fillId="0" borderId="49" xfId="0" applyFont="1" applyBorder="1" applyAlignment="1">
      <alignment vertical="center"/>
    </xf>
    <xf numFmtId="0" fontId="0" fillId="5" borderId="23" xfId="0" applyFill="1" applyBorder="1" applyAlignment="1">
      <alignment horizontal="left" vertical="center" wrapText="1"/>
    </xf>
    <xf numFmtId="0" fontId="0" fillId="5" borderId="24" xfId="0" applyFill="1" applyBorder="1" applyAlignment="1">
      <alignment horizontal="left" vertical="center" wrapText="1"/>
    </xf>
    <xf numFmtId="0" fontId="0" fillId="5" borderId="25" xfId="0" applyFill="1" applyBorder="1" applyAlignment="1">
      <alignment horizontal="left" vertical="center" wrapText="1"/>
    </xf>
    <xf numFmtId="0" fontId="6" fillId="0" borderId="12" xfId="0" applyFont="1" applyBorder="1" applyAlignment="1">
      <alignment horizontal="center" vertical="center"/>
    </xf>
    <xf numFmtId="0" fontId="6" fillId="0" borderId="24" xfId="0" applyFont="1" applyBorder="1" applyAlignment="1">
      <alignment horizontal="center" vertical="center"/>
    </xf>
    <xf numFmtId="0" fontId="12" fillId="7" borderId="12" xfId="0" applyFont="1" applyFill="1" applyBorder="1" applyAlignment="1">
      <alignment horizontal="center" vertical="center"/>
    </xf>
    <xf numFmtId="0" fontId="12" fillId="7" borderId="24" xfId="0" applyFont="1" applyFill="1" applyBorder="1" applyAlignment="1">
      <alignment horizontal="center" vertical="center"/>
    </xf>
    <xf numFmtId="0" fontId="8" fillId="0" borderId="13" xfId="0" applyFont="1" applyBorder="1" applyAlignment="1">
      <alignment horizontal="center" vertical="center"/>
    </xf>
    <xf numFmtId="0" fontId="8" fillId="0" borderId="25" xfId="0" applyFont="1" applyBorder="1" applyAlignment="1">
      <alignment horizontal="center" vertical="center"/>
    </xf>
    <xf numFmtId="0" fontId="27"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12" fillId="0" borderId="12" xfId="0" applyFont="1" applyBorder="1" applyAlignment="1">
      <alignment horizontal="center" vertical="center"/>
    </xf>
    <xf numFmtId="0" fontId="12" fillId="0" borderId="24" xfId="0" applyFont="1" applyBorder="1" applyAlignment="1">
      <alignment horizontal="center" vertical="center"/>
    </xf>
    <xf numFmtId="0" fontId="6" fillId="0" borderId="11" xfId="0" applyFont="1" applyBorder="1" applyAlignment="1">
      <alignment horizontal="center" vertical="center"/>
    </xf>
    <xf numFmtId="0" fontId="6" fillId="0" borderId="23" xfId="0" applyFont="1" applyBorder="1" applyAlignment="1">
      <alignment horizontal="center" vertical="center"/>
    </xf>
    <xf numFmtId="0" fontId="6" fillId="3" borderId="6" xfId="0" applyFont="1" applyFill="1" applyBorder="1" applyAlignment="1">
      <alignment horizontal="center" vertical="top" shrinkToFit="1"/>
    </xf>
    <xf numFmtId="0" fontId="6" fillId="3" borderId="1" xfId="0" applyFont="1" applyFill="1" applyBorder="1" applyAlignment="1">
      <alignment horizontal="center" vertical="top" shrinkToFit="1"/>
    </xf>
    <xf numFmtId="0" fontId="6" fillId="3" borderId="2" xfId="0" applyFont="1" applyFill="1" applyBorder="1" applyAlignment="1">
      <alignment horizontal="center" vertical="top" shrinkToFit="1"/>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178" fontId="0" fillId="6" borderId="6" xfId="0" applyNumberFormat="1" applyFill="1" applyBorder="1" applyAlignment="1">
      <alignment vertical="center"/>
    </xf>
    <xf numFmtId="178" fontId="0" fillId="6" borderId="1" xfId="0" applyNumberFormat="1" applyFill="1" applyBorder="1" applyAlignment="1">
      <alignment vertical="center"/>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6" fillId="0" borderId="1" xfId="0" applyFont="1" applyFill="1" applyBorder="1" applyAlignment="1">
      <alignment horizontal="center" vertical="center"/>
    </xf>
    <xf numFmtId="0" fontId="8" fillId="3" borderId="42"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0" fillId="3" borderId="11" xfId="0" applyFill="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29" fillId="0" borderId="11"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16" xfId="0" applyFont="1" applyBorder="1" applyAlignment="1">
      <alignment horizontal="center" vertical="center" shrinkToFi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30" fillId="0" borderId="1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28" fillId="4" borderId="29"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8" fillId="4" borderId="50"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28" fillId="4" borderId="51" xfId="0" applyFont="1" applyFill="1" applyBorder="1" applyAlignment="1">
      <alignment horizontal="center" vertical="center" wrapText="1"/>
    </xf>
    <xf numFmtId="0" fontId="0" fillId="0" borderId="77" xfId="0" applyBorder="1" applyAlignment="1">
      <alignment horizontal="center" vertical="center" wrapText="1"/>
    </xf>
    <xf numFmtId="0" fontId="0" fillId="0" borderId="25" xfId="0" applyBorder="1" applyAlignment="1">
      <alignment horizontal="center" vertical="center" wrapText="1"/>
    </xf>
    <xf numFmtId="0" fontId="0" fillId="0" borderId="42" xfId="0" applyBorder="1" applyAlignment="1">
      <alignment horizontal="center" vertical="center" wrapText="1"/>
    </xf>
    <xf numFmtId="0" fontId="0" fillId="0" borderId="12" xfId="0" applyBorder="1" applyAlignment="1">
      <alignment horizontal="center" vertical="center" wrapText="1"/>
    </xf>
    <xf numFmtId="0" fontId="0" fillId="0" borderId="43" xfId="0" applyBorder="1" applyAlignment="1">
      <alignment horizontal="center" vertical="center"/>
    </xf>
    <xf numFmtId="0" fontId="0" fillId="0" borderId="11" xfId="0" applyBorder="1" applyAlignment="1">
      <alignment horizontal="center" vertical="center" wrapText="1"/>
    </xf>
    <xf numFmtId="0" fontId="0" fillId="0" borderId="1" xfId="0" applyFill="1" applyBorder="1" applyAlignment="1">
      <alignment horizontal="center" vertical="center"/>
    </xf>
    <xf numFmtId="0" fontId="0" fillId="0" borderId="6" xfId="0" applyFill="1" applyBorder="1" applyAlignment="1">
      <alignment horizontal="center" vertical="center"/>
    </xf>
    <xf numFmtId="0" fontId="4" fillId="0" borderId="0" xfId="0" applyFont="1" applyAlignment="1">
      <alignment horizontal="center" vertical="top"/>
    </xf>
    <xf numFmtId="0" fontId="14" fillId="0" borderId="0" xfId="0" applyFont="1" applyAlignment="1">
      <alignment horizontal="center" vertical="top"/>
    </xf>
    <xf numFmtId="176" fontId="5" fillId="5" borderId="5" xfId="2" applyNumberFormat="1" applyFont="1" applyFill="1" applyBorder="1" applyAlignment="1">
      <alignment vertical="center"/>
    </xf>
    <xf numFmtId="0" fontId="10" fillId="0" borderId="44" xfId="0" applyFont="1" applyBorder="1" applyAlignment="1">
      <alignment vertical="center"/>
    </xf>
    <xf numFmtId="0" fontId="10" fillId="0" borderId="45" xfId="0" applyFont="1" applyBorder="1" applyAlignment="1">
      <alignment vertical="center"/>
    </xf>
    <xf numFmtId="0" fontId="10" fillId="0" borderId="46" xfId="0" applyFont="1" applyBorder="1" applyAlignment="1">
      <alignmen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3" borderId="3" xfId="0" applyFont="1" applyFill="1" applyBorder="1" applyAlignment="1">
      <alignment horizontal="center" vertical="center"/>
    </xf>
    <xf numFmtId="0" fontId="8" fillId="6" borderId="3" xfId="0" applyFont="1" applyFill="1" applyBorder="1" applyAlignment="1">
      <alignment horizontal="center" vertical="center"/>
    </xf>
    <xf numFmtId="0" fontId="0" fillId="0" borderId="6" xfId="0" applyFont="1" applyBorder="1" applyAlignment="1">
      <alignment horizontal="center" vertical="top" shrinkToFit="1"/>
    </xf>
    <xf numFmtId="0" fontId="0" fillId="0" borderId="1" xfId="0" applyFont="1" applyBorder="1" applyAlignment="1">
      <alignment horizontal="center" vertical="top" shrinkToFit="1"/>
    </xf>
    <xf numFmtId="0" fontId="0" fillId="0" borderId="2" xfId="0" applyFont="1" applyBorder="1" applyAlignment="1">
      <alignment horizontal="center" vertical="top" shrinkToFit="1"/>
    </xf>
    <xf numFmtId="0" fontId="0" fillId="0" borderId="6" xfId="0" applyFont="1" applyBorder="1" applyAlignment="1">
      <alignment vertical="top"/>
    </xf>
    <xf numFmtId="0" fontId="0" fillId="0" borderId="1" xfId="0" applyFont="1" applyBorder="1" applyAlignment="1">
      <alignment vertical="top"/>
    </xf>
    <xf numFmtId="0" fontId="0" fillId="0" borderId="2" xfId="0" applyFont="1" applyBorder="1" applyAlignment="1">
      <alignment vertical="top"/>
    </xf>
    <xf numFmtId="0" fontId="0" fillId="0" borderId="6"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30" xfId="0" applyBorder="1" applyAlignment="1">
      <alignment horizontal="center" vertical="center" wrapText="1"/>
    </xf>
    <xf numFmtId="0" fontId="0" fillId="0" borderId="3" xfId="0" applyFont="1" applyFill="1" applyBorder="1" applyAlignment="1">
      <alignment horizontal="center" vertical="center"/>
    </xf>
    <xf numFmtId="0" fontId="0" fillId="0" borderId="55" xfId="0" applyBorder="1" applyAlignment="1">
      <alignment horizontal="center" vertical="center" wrapText="1"/>
    </xf>
    <xf numFmtId="0" fontId="0" fillId="0" borderId="27" xfId="0" applyBorder="1" applyAlignment="1">
      <alignment horizontal="center" vertical="center" wrapText="1"/>
    </xf>
    <xf numFmtId="0" fontId="0" fillId="0" borderId="10" xfId="0" applyBorder="1" applyAlignment="1">
      <alignment horizontal="center" vertical="center" wrapText="1"/>
    </xf>
    <xf numFmtId="0" fontId="0" fillId="0" borderId="43" xfId="0" applyBorder="1" applyAlignment="1">
      <alignment horizontal="center" vertical="center" wrapText="1"/>
    </xf>
    <xf numFmtId="0" fontId="0" fillId="0" borderId="15" xfId="0" applyBorder="1" applyAlignment="1">
      <alignment horizontal="center" vertical="center" wrapText="1"/>
    </xf>
    <xf numFmtId="0" fontId="0" fillId="5" borderId="61" xfId="0" applyFill="1" applyBorder="1" applyAlignment="1">
      <alignment horizontal="center" vertical="center" wrapText="1"/>
    </xf>
    <xf numFmtId="0" fontId="0" fillId="0" borderId="5" xfId="0"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177" fontId="0" fillId="6" borderId="6" xfId="0" applyNumberFormat="1" applyFill="1" applyBorder="1" applyAlignment="1">
      <alignment horizontal="center" vertical="center" shrinkToFit="1"/>
    </xf>
    <xf numFmtId="177" fontId="0" fillId="6" borderId="2" xfId="0" applyNumberFormat="1" applyFill="1" applyBorder="1" applyAlignment="1">
      <alignment horizontal="center" vertical="center" shrinkToFit="1"/>
    </xf>
    <xf numFmtId="0" fontId="0" fillId="5" borderId="60" xfId="0" applyFill="1" applyBorder="1" applyAlignment="1">
      <alignment horizontal="center" vertical="center" wrapText="1"/>
    </xf>
    <xf numFmtId="0" fontId="0" fillId="5" borderId="42" xfId="0" applyFill="1" applyBorder="1" applyAlignment="1">
      <alignment horizontal="center" vertical="center" wrapText="1"/>
    </xf>
    <xf numFmtId="0" fontId="6"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5" borderId="6" xfId="0" applyFont="1" applyFill="1" applyBorder="1" applyAlignment="1">
      <alignment horizontal="left" vertical="center"/>
    </xf>
    <xf numFmtId="0" fontId="6" fillId="5" borderId="1" xfId="0" applyFont="1" applyFill="1" applyBorder="1" applyAlignment="1">
      <alignment horizontal="left" vertical="center"/>
    </xf>
    <xf numFmtId="0" fontId="6" fillId="5" borderId="2" xfId="0" applyFont="1" applyFill="1" applyBorder="1" applyAlignment="1">
      <alignment horizontal="left"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70" xfId="0" applyFill="1" applyBorder="1" applyAlignment="1">
      <alignment horizontal="center" vertical="center"/>
    </xf>
    <xf numFmtId="176" fontId="5" fillId="5" borderId="23" xfId="2" applyNumberFormat="1" applyFont="1" applyFill="1" applyBorder="1" applyAlignment="1">
      <alignment vertical="center"/>
    </xf>
    <xf numFmtId="176" fontId="5" fillId="5" borderId="24" xfId="2" applyNumberFormat="1" applyFont="1" applyFill="1" applyBorder="1" applyAlignment="1">
      <alignment vertical="center"/>
    </xf>
    <xf numFmtId="176" fontId="5" fillId="5" borderId="25" xfId="2" applyNumberFormat="1" applyFont="1" applyFill="1" applyBorder="1" applyAlignment="1">
      <alignment vertical="center"/>
    </xf>
    <xf numFmtId="38" fontId="5" fillId="4" borderId="68" xfId="2" applyFont="1" applyFill="1" applyBorder="1" applyAlignment="1">
      <alignment vertical="center"/>
    </xf>
    <xf numFmtId="38" fontId="5" fillId="4" borderId="33" xfId="2" applyFont="1" applyFill="1" applyBorder="1" applyAlignment="1">
      <alignment vertical="center"/>
    </xf>
    <xf numFmtId="38" fontId="5" fillId="4" borderId="70" xfId="2" applyFont="1" applyFill="1" applyBorder="1" applyAlignment="1">
      <alignment vertical="center"/>
    </xf>
    <xf numFmtId="0" fontId="18" fillId="3" borderId="26"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67"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8" fillId="3" borderId="51" xfId="0" applyFont="1" applyFill="1" applyBorder="1" applyAlignment="1">
      <alignment horizontal="center" vertical="center" wrapText="1"/>
    </xf>
    <xf numFmtId="9" fontId="0" fillId="3" borderId="25" xfId="0" applyNumberFormat="1" applyFill="1" applyBorder="1" applyAlignment="1">
      <alignment horizontal="center" vertical="center"/>
    </xf>
    <xf numFmtId="9" fontId="0" fillId="3" borderId="5" xfId="0" applyNumberFormat="1" applyFill="1" applyBorder="1" applyAlignment="1">
      <alignment horizontal="center" vertical="center"/>
    </xf>
    <xf numFmtId="38" fontId="6" fillId="5" borderId="23" xfId="2" applyFont="1" applyFill="1" applyBorder="1" applyAlignment="1">
      <alignment vertical="center"/>
    </xf>
    <xf numFmtId="38" fontId="6" fillId="5" borderId="24" xfId="2" applyFont="1" applyFill="1" applyBorder="1" applyAlignment="1">
      <alignment vertical="center"/>
    </xf>
    <xf numFmtId="38" fontId="6" fillId="5" borderId="25" xfId="2" applyFont="1" applyFill="1" applyBorder="1" applyAlignment="1">
      <alignment vertical="center"/>
    </xf>
    <xf numFmtId="38" fontId="12" fillId="4" borderId="6" xfId="2" applyFont="1" applyFill="1" applyBorder="1" applyAlignment="1">
      <alignment vertical="center"/>
    </xf>
    <xf numFmtId="38" fontId="12" fillId="4" borderId="1" xfId="2" applyFont="1" applyFill="1" applyBorder="1" applyAlignment="1">
      <alignment vertical="center"/>
    </xf>
    <xf numFmtId="38" fontId="12" fillId="4" borderId="66" xfId="2" applyFont="1" applyFill="1" applyBorder="1" applyAlignment="1">
      <alignment vertical="center"/>
    </xf>
    <xf numFmtId="38" fontId="6" fillId="4" borderId="23" xfId="2" applyFont="1" applyFill="1" applyBorder="1" applyAlignment="1">
      <alignment vertical="center"/>
    </xf>
    <xf numFmtId="38" fontId="6" fillId="4" borderId="24" xfId="2" applyFont="1" applyFill="1" applyBorder="1" applyAlignment="1">
      <alignment vertical="center"/>
    </xf>
    <xf numFmtId="38" fontId="6" fillId="4" borderId="25" xfId="2" applyFont="1" applyFill="1" applyBorder="1" applyAlignment="1">
      <alignment vertical="center"/>
    </xf>
    <xf numFmtId="38" fontId="5" fillId="4" borderId="23" xfId="2" applyFont="1" applyFill="1" applyBorder="1" applyAlignment="1">
      <alignment vertical="center"/>
    </xf>
    <xf numFmtId="38" fontId="5" fillId="4" borderId="24" xfId="2" applyFont="1" applyFill="1" applyBorder="1" applyAlignment="1">
      <alignment vertical="center"/>
    </xf>
    <xf numFmtId="38" fontId="5" fillId="4" borderId="59" xfId="2" applyFont="1" applyFill="1" applyBorder="1" applyAlignment="1">
      <alignment vertical="center"/>
    </xf>
    <xf numFmtId="38" fontId="5" fillId="4" borderId="66" xfId="2" applyFont="1" applyFill="1" applyBorder="1" applyAlignment="1">
      <alignment vertical="center"/>
    </xf>
    <xf numFmtId="0" fontId="0" fillId="5" borderId="6" xfId="0" applyFill="1" applyBorder="1" applyAlignment="1">
      <alignment vertical="center"/>
    </xf>
    <xf numFmtId="0" fontId="0" fillId="5" borderId="1" xfId="0" applyFill="1" applyBorder="1" applyAlignment="1">
      <alignment vertical="center"/>
    </xf>
    <xf numFmtId="0" fontId="0" fillId="5" borderId="2" xfId="0" applyFill="1" applyBorder="1" applyAlignment="1">
      <alignment vertical="center"/>
    </xf>
    <xf numFmtId="0" fontId="0" fillId="5" borderId="66" xfId="0" applyFill="1" applyBorder="1" applyAlignment="1">
      <alignment vertical="center"/>
    </xf>
    <xf numFmtId="0" fontId="0" fillId="0" borderId="71"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6" fillId="0" borderId="3" xfId="0" applyFont="1" applyFill="1" applyBorder="1" applyAlignment="1">
      <alignment horizontal="center" vertical="center"/>
    </xf>
    <xf numFmtId="0" fontId="0" fillId="0" borderId="2" xfId="0" applyFill="1" applyBorder="1" applyAlignment="1">
      <alignment horizontal="center" vertical="center"/>
    </xf>
    <xf numFmtId="185" fontId="0" fillId="5" borderId="56" xfId="0" applyNumberFormat="1" applyFill="1" applyBorder="1" applyAlignment="1">
      <alignment vertical="center"/>
    </xf>
    <xf numFmtId="185" fontId="0" fillId="5" borderId="57" xfId="0" applyNumberFormat="1" applyFill="1" applyBorder="1" applyAlignment="1">
      <alignment vertical="center"/>
    </xf>
    <xf numFmtId="185" fontId="0" fillId="5" borderId="58" xfId="0" applyNumberFormat="1" applyFill="1" applyBorder="1" applyAlignment="1">
      <alignment vertical="center"/>
    </xf>
    <xf numFmtId="179" fontId="0" fillId="5" borderId="56" xfId="0" applyNumberFormat="1" applyFill="1" applyBorder="1" applyAlignment="1">
      <alignment vertical="center"/>
    </xf>
    <xf numFmtId="179" fontId="0" fillId="5" borderId="57" xfId="0" applyNumberFormat="1" applyFill="1" applyBorder="1" applyAlignment="1">
      <alignment vertical="center"/>
    </xf>
    <xf numFmtId="179" fontId="0" fillId="5" borderId="73" xfId="0" applyNumberFormat="1" applyFill="1" applyBorder="1" applyAlignment="1">
      <alignment vertical="center"/>
    </xf>
    <xf numFmtId="0" fontId="12" fillId="5" borderId="68" xfId="0" applyFont="1" applyFill="1" applyBorder="1" applyAlignment="1">
      <alignment horizontal="left" vertical="center"/>
    </xf>
    <xf numFmtId="0" fontId="12" fillId="5" borderId="33"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2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11"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13" xfId="0" applyFont="1" applyFill="1" applyBorder="1" applyAlignment="1">
      <alignment horizontal="left" vertical="center"/>
    </xf>
    <xf numFmtId="0" fontId="6" fillId="5" borderId="1" xfId="0" applyFont="1" applyFill="1" applyBorder="1" applyAlignment="1">
      <alignment horizontal="center" vertical="center"/>
    </xf>
    <xf numFmtId="0" fontId="12" fillId="0" borderId="0" xfId="0" applyFont="1">
      <alignment vertical="center"/>
    </xf>
    <xf numFmtId="9" fontId="12" fillId="0" borderId="6" xfId="0" applyNumberFormat="1" applyFont="1" applyBorder="1" applyAlignment="1">
      <alignment horizontal="center" vertical="center"/>
    </xf>
    <xf numFmtId="9" fontId="12" fillId="0" borderId="1" xfId="0" applyNumberFormat="1" applyFont="1" applyBorder="1" applyAlignment="1">
      <alignment horizontal="center" vertical="center"/>
    </xf>
    <xf numFmtId="9" fontId="12" fillId="0" borderId="2"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4" borderId="6" xfId="0" applyNumberFormat="1" applyFont="1" applyFill="1" applyBorder="1" applyAlignment="1">
      <alignment vertical="center"/>
    </xf>
    <xf numFmtId="0" fontId="12" fillId="4" borderId="1" xfId="0" applyNumberFormat="1" applyFont="1" applyFill="1" applyBorder="1" applyAlignment="1">
      <alignment vertical="center"/>
    </xf>
    <xf numFmtId="0" fontId="12" fillId="4" borderId="2" xfId="0" applyNumberFormat="1" applyFont="1" applyFill="1" applyBorder="1" applyAlignment="1">
      <alignment vertical="center"/>
    </xf>
    <xf numFmtId="38" fontId="12" fillId="4" borderId="2" xfId="2" applyFont="1" applyFill="1" applyBorder="1" applyAlignment="1">
      <alignment vertical="center"/>
    </xf>
    <xf numFmtId="176" fontId="12" fillId="4" borderId="6" xfId="0" applyNumberFormat="1" applyFont="1" applyFill="1" applyBorder="1" applyAlignment="1">
      <alignment vertical="center"/>
    </xf>
    <xf numFmtId="176" fontId="12" fillId="4" borderId="1" xfId="0" applyNumberFormat="1" applyFont="1" applyFill="1" applyBorder="1" applyAlignment="1">
      <alignment vertical="center"/>
    </xf>
    <xf numFmtId="176" fontId="12" fillId="4" borderId="2" xfId="0" applyNumberFormat="1" applyFont="1" applyFill="1" applyBorder="1" applyAlignment="1">
      <alignment vertical="center"/>
    </xf>
    <xf numFmtId="176" fontId="12" fillId="4" borderId="6" xfId="2" applyNumberFormat="1" applyFont="1" applyFill="1" applyBorder="1" applyAlignment="1">
      <alignment vertical="center"/>
    </xf>
    <xf numFmtId="176" fontId="12" fillId="4" borderId="1" xfId="2" applyNumberFormat="1" applyFont="1" applyFill="1" applyBorder="1" applyAlignment="1">
      <alignment vertical="center"/>
    </xf>
    <xf numFmtId="176" fontId="12" fillId="4" borderId="2" xfId="2" applyNumberFormat="1" applyFont="1" applyFill="1" applyBorder="1" applyAlignment="1">
      <alignment vertical="center"/>
    </xf>
    <xf numFmtId="176" fontId="12" fillId="4" borderId="66" xfId="2" applyNumberFormat="1" applyFont="1" applyFill="1" applyBorder="1" applyAlignment="1">
      <alignment vertical="center"/>
    </xf>
    <xf numFmtId="38" fontId="12" fillId="4" borderId="6" xfId="0" applyNumberFormat="1" applyFont="1" applyFill="1" applyBorder="1" applyAlignment="1">
      <alignment vertical="center"/>
    </xf>
    <xf numFmtId="183" fontId="12" fillId="4" borderId="6" xfId="0" applyNumberFormat="1" applyFont="1" applyFill="1" applyBorder="1" applyAlignment="1">
      <alignment vertical="center"/>
    </xf>
    <xf numFmtId="183" fontId="12" fillId="4" borderId="1" xfId="0" applyNumberFormat="1" applyFont="1" applyFill="1" applyBorder="1" applyAlignment="1">
      <alignment vertical="center"/>
    </xf>
    <xf numFmtId="183" fontId="12" fillId="4" borderId="2" xfId="0" applyNumberFormat="1" applyFont="1" applyFill="1" applyBorder="1" applyAlignment="1">
      <alignment vertical="center"/>
    </xf>
    <xf numFmtId="186" fontId="12" fillId="4" borderId="6" xfId="0" applyNumberFormat="1" applyFont="1" applyFill="1" applyBorder="1" applyAlignment="1">
      <alignment vertical="center"/>
    </xf>
    <xf numFmtId="186" fontId="12" fillId="4" borderId="1" xfId="0" applyNumberFormat="1" applyFont="1" applyFill="1" applyBorder="1" applyAlignment="1">
      <alignment vertical="center"/>
    </xf>
    <xf numFmtId="186" fontId="12" fillId="4" borderId="2" xfId="0" applyNumberFormat="1" applyFont="1" applyFill="1" applyBorder="1" applyAlignment="1">
      <alignmen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oneCellAnchor>
    <xdr:from>
      <xdr:col>147</xdr:col>
      <xdr:colOff>169333</xdr:colOff>
      <xdr:row>14</xdr:row>
      <xdr:rowOff>158750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141083" y="2106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21166</xdr:colOff>
      <xdr:row>38</xdr:row>
      <xdr:rowOff>105833</xdr:rowOff>
    </xdr:from>
    <xdr:to>
      <xdr:col>49</xdr:col>
      <xdr:colOff>158750</xdr:colOff>
      <xdr:row>48</xdr:row>
      <xdr:rowOff>42333</xdr:rowOff>
    </xdr:to>
    <xdr:sp macro="" textlink="">
      <xdr:nvSpPr>
        <xdr:cNvPr id="3" name="テキスト ボックス 2">
          <a:extLst>
            <a:ext uri="{FF2B5EF4-FFF2-40B4-BE49-F238E27FC236}">
              <a16:creationId xmlns:a16="http://schemas.microsoft.com/office/drawing/2014/main" id="{0F9BAED1-AD90-4C6D-8E21-6B318C5B0C23}"/>
            </a:ext>
          </a:extLst>
        </xdr:cNvPr>
        <xdr:cNvSpPr txBox="1"/>
      </xdr:nvSpPr>
      <xdr:spPr>
        <a:xfrm>
          <a:off x="740833" y="6699250"/>
          <a:ext cx="8487834" cy="1629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記入要領</a:t>
          </a:r>
          <a:r>
            <a:rPr kumimoji="1" lang="en-US" altLang="ja-JP" sz="1600"/>
            <a:t>】</a:t>
          </a:r>
        </a:p>
        <a:p>
          <a:r>
            <a:rPr kumimoji="1" lang="ja-JP" altLang="en-US" sz="1600"/>
            <a:t>　　・２次公募で作成した別紙１に行を追加して新たな構成員を記載する（</a:t>
          </a:r>
          <a:r>
            <a:rPr kumimoji="1" lang="ja-JP" altLang="en-US" sz="1600">
              <a:solidFill>
                <a:srgbClr val="FF0000"/>
              </a:solidFill>
            </a:rPr>
            <a:t>赤字</a:t>
          </a:r>
          <a:r>
            <a:rPr kumimoji="1" lang="ja-JP" altLang="en-US" sz="1600"/>
            <a:t>で記載）</a:t>
          </a:r>
          <a:endParaRPr kumimoji="1" lang="en-US" altLang="ja-JP" sz="1600"/>
        </a:p>
        <a:p>
          <a:r>
            <a:rPr kumimoji="1" lang="ja-JP" altLang="en-US" sz="1600"/>
            <a:t>　　・２次公募で追加・変更した構成員は黒字で記載</a:t>
          </a:r>
          <a:endParaRPr kumimoji="1" lang="en-US" altLang="ja-JP" sz="1600"/>
        </a:p>
        <a:p>
          <a:r>
            <a:rPr kumimoji="1" lang="ja-JP" altLang="en-US" sz="1600"/>
            <a:t>　　・３次公募から新規の支援対象者についてもこの様式で作成</a:t>
          </a:r>
          <a:endParaRPr kumimoji="1" lang="en-US" altLang="ja-JP" sz="1600"/>
        </a:p>
        <a:p>
          <a:r>
            <a:rPr kumimoji="1" lang="ja-JP" altLang="en-US" sz="1600"/>
            <a:t>　　　その場合のセーフティネット対象期間は４年１月～〇月と記載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Z79"/>
  <sheetViews>
    <sheetView tabSelected="1" view="pageBreakPreview" topLeftCell="A7" zoomScale="90" zoomScaleNormal="100" zoomScaleSheetLayoutView="90" workbookViewId="0">
      <selection activeCell="BQ38" sqref="BQ38:BT38"/>
    </sheetView>
  </sheetViews>
  <sheetFormatPr defaultColWidth="2.375" defaultRowHeight="13.5"/>
  <cols>
    <col min="11" max="11" width="7.875" bestFit="1" customWidth="1"/>
    <col min="12" max="12" width="0.125" customWidth="1"/>
    <col min="21" max="22" width="2.375" customWidth="1"/>
    <col min="53" max="53" width="2.25" customWidth="1"/>
    <col min="98" max="101" width="2.375" customWidth="1"/>
    <col min="116" max="124" width="2.625" customWidth="1"/>
    <col min="125" max="127" width="15.625" customWidth="1"/>
    <col min="128" max="133" width="3.625" customWidth="1"/>
    <col min="134" max="137" width="2.625" customWidth="1"/>
    <col min="138" max="153" width="0" hidden="1" customWidth="1"/>
    <col min="154" max="157" width="3.25" customWidth="1"/>
  </cols>
  <sheetData>
    <row r="1" spans="1:156" ht="27" customHeight="1">
      <c r="A1" s="59" t="s">
        <v>134</v>
      </c>
      <c r="BA1" s="13"/>
      <c r="CT1" s="13"/>
      <c r="CU1" s="13"/>
      <c r="CV1" s="13"/>
      <c r="CW1" s="13"/>
      <c r="EE1" s="13"/>
      <c r="EF1" s="13"/>
      <c r="EG1" s="13"/>
    </row>
    <row r="2" spans="1:156" ht="15" customHeight="1">
      <c r="A2" s="59"/>
      <c r="BA2" s="13"/>
      <c r="CT2" s="13"/>
      <c r="CU2" s="13"/>
      <c r="CV2" s="13"/>
      <c r="CW2" s="13"/>
      <c r="EE2" s="13"/>
      <c r="EF2" s="13"/>
      <c r="EG2" s="13"/>
    </row>
    <row r="3" spans="1:156" ht="12.75" customHeight="1">
      <c r="A3" s="490" t="s">
        <v>138</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235" t="s">
        <v>30</v>
      </c>
      <c r="AS3" s="235"/>
      <c r="AT3" s="235"/>
      <c r="AU3" s="235"/>
      <c r="AV3" s="235"/>
      <c r="AW3" s="235"/>
      <c r="AX3" s="235"/>
      <c r="AY3" s="235"/>
      <c r="AZ3" s="235"/>
      <c r="BA3" s="13"/>
      <c r="CT3" s="13"/>
      <c r="CU3" s="13"/>
      <c r="CV3" s="13"/>
      <c r="CW3" s="13"/>
      <c r="EE3" s="13"/>
      <c r="EF3" s="13"/>
      <c r="EG3" s="13"/>
    </row>
    <row r="4" spans="1:156" ht="12.75" customHeight="1">
      <c r="A4" s="491"/>
      <c r="B4" s="491"/>
      <c r="C4" s="491"/>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503" t="s">
        <v>31</v>
      </c>
      <c r="AS4" s="503"/>
      <c r="AT4" s="503"/>
      <c r="AU4" s="503"/>
      <c r="AV4" s="503"/>
      <c r="AW4" s="503"/>
      <c r="AX4" s="503"/>
      <c r="AY4" s="503"/>
      <c r="AZ4" s="503"/>
      <c r="BA4" s="13"/>
      <c r="CT4" s="13"/>
      <c r="CU4" s="13"/>
      <c r="CV4" s="13"/>
      <c r="CW4" s="13"/>
      <c r="EE4" s="13"/>
      <c r="EF4" s="13"/>
      <c r="EG4" s="13"/>
    </row>
    <row r="5" spans="1:156" ht="12.75" customHeight="1">
      <c r="AR5" s="504" t="s">
        <v>32</v>
      </c>
      <c r="AS5" s="504"/>
      <c r="AT5" s="504"/>
      <c r="AU5" s="504"/>
      <c r="AV5" s="504"/>
      <c r="AW5" s="504"/>
      <c r="AX5" s="504"/>
      <c r="AY5" s="504"/>
      <c r="AZ5" s="504"/>
      <c r="BA5" s="13"/>
      <c r="CT5" s="13"/>
      <c r="CU5" s="13"/>
      <c r="CV5" s="13"/>
      <c r="CW5" s="13"/>
      <c r="EE5" s="13"/>
      <c r="EF5" s="13"/>
      <c r="EG5" s="13"/>
    </row>
    <row r="6" spans="1:156">
      <c r="A6" t="s">
        <v>0</v>
      </c>
      <c r="H6" s="220" t="s">
        <v>41</v>
      </c>
      <c r="I6" s="220"/>
      <c r="J6" s="220"/>
      <c r="K6" s="220"/>
      <c r="L6" s="220"/>
      <c r="M6" s="220"/>
      <c r="N6" s="220"/>
      <c r="O6" s="220"/>
      <c r="P6" s="220"/>
      <c r="Q6" s="220"/>
      <c r="R6" s="220"/>
      <c r="S6" s="220"/>
      <c r="T6" s="220"/>
      <c r="U6" s="220"/>
      <c r="V6" s="220"/>
      <c r="BA6" s="13"/>
      <c r="CT6" s="13"/>
      <c r="CU6" s="13"/>
      <c r="CV6" s="13"/>
      <c r="CW6" s="13"/>
      <c r="EE6" s="13"/>
      <c r="EF6" s="13"/>
      <c r="EG6" s="13"/>
    </row>
    <row r="7" spans="1:156" ht="4.5" customHeight="1">
      <c r="BA7" s="13"/>
      <c r="CT7" s="13"/>
      <c r="CU7" s="13"/>
      <c r="CV7" s="13"/>
      <c r="CW7" s="13"/>
      <c r="EE7" s="13"/>
      <c r="EF7" s="13"/>
      <c r="EG7" s="13"/>
    </row>
    <row r="8" spans="1:156" ht="9" customHeight="1">
      <c r="B8" s="493" t="s">
        <v>47</v>
      </c>
      <c r="C8" s="494"/>
      <c r="D8" s="494"/>
      <c r="E8" s="494"/>
      <c r="F8" s="494"/>
      <c r="G8" s="494"/>
      <c r="H8" s="494"/>
      <c r="I8" s="494"/>
      <c r="J8" s="495"/>
      <c r="K8" s="384"/>
      <c r="L8" s="385"/>
      <c r="M8" s="385"/>
      <c r="N8" s="385"/>
      <c r="O8" s="385"/>
      <c r="P8" s="385"/>
      <c r="Q8" s="385"/>
      <c r="R8" s="385"/>
      <c r="S8" s="385"/>
      <c r="T8" s="385"/>
      <c r="U8" s="385"/>
      <c r="V8" s="386"/>
      <c r="BA8" s="13"/>
      <c r="CT8" s="13"/>
      <c r="CU8" s="13"/>
      <c r="CV8" s="13"/>
      <c r="CW8" s="13"/>
      <c r="EE8" s="13"/>
      <c r="EF8" s="13"/>
      <c r="EG8" s="13"/>
    </row>
    <row r="9" spans="1:156">
      <c r="B9" s="496" t="s">
        <v>1</v>
      </c>
      <c r="C9" s="497"/>
      <c r="D9" s="497"/>
      <c r="E9" s="497"/>
      <c r="F9" s="497"/>
      <c r="G9" s="497"/>
      <c r="H9" s="497"/>
      <c r="I9" s="497"/>
      <c r="J9" s="498"/>
      <c r="K9" s="390"/>
      <c r="L9" s="391"/>
      <c r="M9" s="391"/>
      <c r="N9" s="391"/>
      <c r="O9" s="391"/>
      <c r="P9" s="391"/>
      <c r="Q9" s="391"/>
      <c r="R9" s="391"/>
      <c r="S9" s="391"/>
      <c r="T9" s="391"/>
      <c r="U9" s="391"/>
      <c r="V9" s="392"/>
      <c r="X9" s="244" t="s">
        <v>9</v>
      </c>
      <c r="Y9" s="245"/>
      <c r="Z9" s="245"/>
      <c r="AA9" s="245"/>
      <c r="AB9" s="245"/>
      <c r="AC9" s="245"/>
      <c r="AD9" s="245"/>
      <c r="AE9" s="246"/>
      <c r="AF9" s="399" t="s">
        <v>128</v>
      </c>
      <c r="AG9" s="400"/>
      <c r="AH9" s="400"/>
      <c r="AI9" s="400"/>
      <c r="AJ9" s="401"/>
      <c r="AK9" s="407" t="s">
        <v>139</v>
      </c>
      <c r="AL9" s="393"/>
      <c r="AM9" s="395">
        <v>7</v>
      </c>
      <c r="AN9" s="395"/>
      <c r="AO9" s="405" t="s">
        <v>10</v>
      </c>
      <c r="AP9" s="405" t="s">
        <v>11</v>
      </c>
      <c r="AQ9" s="393" t="s">
        <v>129</v>
      </c>
      <c r="AR9" s="393"/>
      <c r="AS9" s="395">
        <v>6</v>
      </c>
      <c r="AT9" s="395"/>
      <c r="AU9" s="397" t="s">
        <v>10</v>
      </c>
      <c r="AW9" s="13"/>
      <c r="AX9" s="432" t="s">
        <v>12</v>
      </c>
      <c r="AY9" s="433"/>
      <c r="AZ9" s="433"/>
      <c r="BA9" s="433"/>
      <c r="BB9" s="433"/>
      <c r="BC9" s="433"/>
      <c r="BD9" s="433"/>
      <c r="BE9" s="433"/>
      <c r="BF9" s="434"/>
      <c r="BG9" s="183"/>
      <c r="BH9" s="325"/>
      <c r="BI9" s="325"/>
      <c r="BJ9" s="325"/>
      <c r="BK9" s="325"/>
      <c r="BL9" s="325"/>
      <c r="BM9" s="325"/>
      <c r="BN9" s="184"/>
      <c r="BO9" s="220" t="s">
        <v>28</v>
      </c>
      <c r="BP9" s="220"/>
      <c r="BQ9" s="220"/>
      <c r="BR9" s="220"/>
      <c r="BS9" s="220"/>
      <c r="BT9" s="220"/>
      <c r="BU9" s="220"/>
      <c r="BV9" s="220"/>
      <c r="BW9" s="220"/>
      <c r="BX9" s="220"/>
      <c r="BY9" s="220"/>
      <c r="BZ9" s="430">
        <f>W37</f>
        <v>8</v>
      </c>
      <c r="CA9" s="431"/>
      <c r="CB9" s="431"/>
      <c r="CC9" s="9" t="s">
        <v>29</v>
      </c>
      <c r="CO9" s="13"/>
      <c r="CP9" s="13"/>
      <c r="CQ9" s="13"/>
      <c r="CR9" s="13"/>
      <c r="EA9" s="13"/>
      <c r="EB9" s="13"/>
      <c r="EC9" s="13"/>
    </row>
    <row r="10" spans="1:156">
      <c r="B10" s="499" t="s">
        <v>2</v>
      </c>
      <c r="C10" s="499"/>
      <c r="D10" s="499"/>
      <c r="E10" s="499"/>
      <c r="F10" s="499"/>
      <c r="G10" s="499"/>
      <c r="H10" s="499"/>
      <c r="I10" s="499"/>
      <c r="J10" s="499"/>
      <c r="K10" s="268"/>
      <c r="L10" s="269"/>
      <c r="M10" s="269"/>
      <c r="N10" s="269"/>
      <c r="O10" s="269"/>
      <c r="P10" s="269"/>
      <c r="Q10" s="269"/>
      <c r="R10" s="269"/>
      <c r="S10" s="269"/>
      <c r="T10" s="269"/>
      <c r="U10" s="269"/>
      <c r="V10" s="270"/>
      <c r="X10" s="247"/>
      <c r="Y10" s="248"/>
      <c r="Z10" s="248"/>
      <c r="AA10" s="248"/>
      <c r="AB10" s="248"/>
      <c r="AC10" s="248"/>
      <c r="AD10" s="248"/>
      <c r="AE10" s="249"/>
      <c r="AF10" s="402"/>
      <c r="AG10" s="403"/>
      <c r="AH10" s="403"/>
      <c r="AI10" s="403"/>
      <c r="AJ10" s="404"/>
      <c r="AK10" s="408"/>
      <c r="AL10" s="394"/>
      <c r="AM10" s="396"/>
      <c r="AN10" s="396"/>
      <c r="AO10" s="406"/>
      <c r="AP10" s="406"/>
      <c r="AQ10" s="394"/>
      <c r="AR10" s="394"/>
      <c r="AS10" s="396"/>
      <c r="AT10" s="396"/>
      <c r="AU10" s="398"/>
      <c r="AV10" s="41"/>
      <c r="AW10" s="42"/>
      <c r="AX10" s="94" t="s">
        <v>141</v>
      </c>
      <c r="AY10" s="95"/>
      <c r="AZ10" s="95"/>
      <c r="BA10" s="95"/>
      <c r="BB10" s="95"/>
      <c r="BC10" s="95"/>
      <c r="BD10" s="94" t="s">
        <v>150</v>
      </c>
      <c r="BE10" s="95"/>
      <c r="BF10" s="600">
        <v>1</v>
      </c>
      <c r="BG10" s="600"/>
      <c r="BH10" s="1" t="s">
        <v>10</v>
      </c>
      <c r="BI10" s="1" t="s">
        <v>11</v>
      </c>
      <c r="BJ10" s="325">
        <v>5</v>
      </c>
      <c r="BK10" s="325"/>
      <c r="BL10" s="2" t="s">
        <v>10</v>
      </c>
      <c r="BM10" s="106"/>
      <c r="BN10" s="107"/>
      <c r="BO10" s="107"/>
      <c r="BP10" s="107"/>
      <c r="BQ10" s="107"/>
      <c r="BR10" s="107"/>
      <c r="BS10" s="489"/>
      <c r="BT10" s="488"/>
      <c r="BU10" s="488"/>
      <c r="BV10" s="488"/>
      <c r="BW10" s="15"/>
      <c r="BX10" s="15"/>
      <c r="BY10" s="488"/>
      <c r="BZ10" s="488"/>
      <c r="CA10" s="445"/>
      <c r="CB10" s="445"/>
      <c r="CC10" s="16"/>
      <c r="CD10" s="41"/>
      <c r="CE10" s="33"/>
      <c r="CF10" s="33"/>
      <c r="CG10" s="33"/>
      <c r="CO10" s="13"/>
      <c r="CP10" s="13"/>
      <c r="CQ10" s="13"/>
      <c r="CR10" s="13"/>
      <c r="EA10" s="13"/>
      <c r="EB10" s="13"/>
      <c r="EC10" s="13"/>
    </row>
    <row r="11" spans="1:156" ht="13.5" customHeight="1">
      <c r="B11" s="500" t="s">
        <v>44</v>
      </c>
      <c r="C11" s="501"/>
      <c r="D11" s="501"/>
      <c r="E11" s="501"/>
      <c r="F11" s="501"/>
      <c r="G11" s="501"/>
      <c r="H11" s="501"/>
      <c r="I11" s="501"/>
      <c r="J11" s="502"/>
      <c r="K11" s="268"/>
      <c r="L11" s="269"/>
      <c r="M11" s="269"/>
      <c r="N11" s="269"/>
      <c r="O11" s="269"/>
      <c r="P11" s="269"/>
      <c r="Q11" s="269"/>
      <c r="R11" s="269"/>
      <c r="S11" s="269"/>
      <c r="T11" s="269"/>
      <c r="U11" s="269"/>
      <c r="V11" s="270"/>
      <c r="X11" s="380" t="s">
        <v>109</v>
      </c>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40"/>
      <c r="AW11" s="40"/>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43"/>
      <c r="CE11" s="43"/>
      <c r="CF11" s="43"/>
      <c r="CG11" s="43"/>
      <c r="CT11" s="13"/>
      <c r="CU11" s="13"/>
      <c r="CV11" s="13"/>
      <c r="CW11" s="13"/>
      <c r="EE11" s="13"/>
      <c r="EF11" s="13"/>
      <c r="EG11" s="13"/>
    </row>
    <row r="12" spans="1:156" ht="9" customHeight="1">
      <c r="B12" s="493" t="s">
        <v>47</v>
      </c>
      <c r="C12" s="494"/>
      <c r="D12" s="494"/>
      <c r="E12" s="494"/>
      <c r="F12" s="494"/>
      <c r="G12" s="494"/>
      <c r="H12" s="494"/>
      <c r="I12" s="494"/>
      <c r="J12" s="495"/>
      <c r="K12" s="384"/>
      <c r="L12" s="385"/>
      <c r="M12" s="385"/>
      <c r="N12" s="385"/>
      <c r="O12" s="385"/>
      <c r="P12" s="385"/>
      <c r="Q12" s="385"/>
      <c r="R12" s="385"/>
      <c r="S12" s="385"/>
      <c r="T12" s="385"/>
      <c r="U12" s="385"/>
      <c r="V12" s="386"/>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40"/>
      <c r="AW12" s="40"/>
      <c r="AX12" s="383"/>
      <c r="AY12" s="383"/>
      <c r="AZ12" s="383"/>
      <c r="BA12" s="383"/>
      <c r="BB12" s="383"/>
      <c r="BC12" s="383"/>
      <c r="BD12" s="383"/>
      <c r="BE12" s="383"/>
      <c r="BF12" s="383"/>
      <c r="BG12" s="383"/>
      <c r="BH12" s="383"/>
      <c r="BI12" s="383"/>
      <c r="BJ12" s="383"/>
      <c r="BK12" s="383"/>
      <c r="BL12" s="383"/>
      <c r="BM12" s="383"/>
      <c r="BN12" s="383"/>
      <c r="BO12" s="383"/>
      <c r="BP12" s="383"/>
      <c r="BQ12" s="383"/>
      <c r="BR12" s="383"/>
      <c r="BS12" s="383"/>
      <c r="BT12" s="383"/>
      <c r="BU12" s="383"/>
      <c r="BV12" s="383"/>
      <c r="BW12" s="383"/>
      <c r="BX12" s="383"/>
      <c r="BY12" s="383"/>
      <c r="BZ12" s="383"/>
      <c r="CA12" s="383"/>
      <c r="CB12" s="383"/>
      <c r="CC12" s="383"/>
      <c r="CD12" s="39"/>
      <c r="CE12" s="39"/>
      <c r="CF12" s="39"/>
      <c r="CG12" s="39"/>
      <c r="CT12" s="13"/>
      <c r="CU12" s="13"/>
      <c r="CV12" s="13"/>
      <c r="CW12" s="13"/>
      <c r="EE12" s="13"/>
      <c r="EF12" s="13"/>
      <c r="EG12" s="13"/>
    </row>
    <row r="13" spans="1:156">
      <c r="B13" s="387" t="s">
        <v>45</v>
      </c>
      <c r="C13" s="388"/>
      <c r="D13" s="388"/>
      <c r="E13" s="388"/>
      <c r="F13" s="388"/>
      <c r="G13" s="388"/>
      <c r="H13" s="388"/>
      <c r="I13" s="388"/>
      <c r="J13" s="389"/>
      <c r="K13" s="390"/>
      <c r="L13" s="391"/>
      <c r="M13" s="391"/>
      <c r="N13" s="391"/>
      <c r="O13" s="391"/>
      <c r="P13" s="391"/>
      <c r="Q13" s="391"/>
      <c r="R13" s="391"/>
      <c r="S13" s="391"/>
      <c r="T13" s="391"/>
      <c r="U13" s="391"/>
      <c r="V13" s="392"/>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14"/>
      <c r="AW13" s="14"/>
      <c r="AX13" s="14"/>
      <c r="AY13" s="14"/>
      <c r="BA13" s="1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T13" s="13"/>
      <c r="CU13" s="13"/>
      <c r="CV13" s="13"/>
      <c r="CW13" s="13"/>
      <c r="EE13" s="13"/>
      <c r="EF13" s="13"/>
      <c r="EG13" s="13"/>
    </row>
    <row r="14" spans="1:156">
      <c r="B14" s="500" t="s">
        <v>46</v>
      </c>
      <c r="C14" s="501"/>
      <c r="D14" s="501"/>
      <c r="E14" s="501"/>
      <c r="F14" s="501"/>
      <c r="G14" s="501"/>
      <c r="H14" s="501"/>
      <c r="I14" s="501"/>
      <c r="J14" s="502"/>
      <c r="K14" s="268"/>
      <c r="L14" s="269"/>
      <c r="M14" s="269"/>
      <c r="N14" s="269"/>
      <c r="O14" s="269"/>
      <c r="P14" s="269"/>
      <c r="Q14" s="269"/>
      <c r="R14" s="269"/>
      <c r="S14" s="269"/>
      <c r="T14" s="269"/>
      <c r="U14" s="269"/>
      <c r="V14" s="270"/>
      <c r="X14" s="505" t="s">
        <v>102</v>
      </c>
      <c r="Y14" s="506"/>
      <c r="Z14" s="506"/>
      <c r="AA14" s="506"/>
      <c r="AB14" s="506"/>
      <c r="AC14" s="506"/>
      <c r="AD14" s="506"/>
      <c r="AE14" s="506"/>
      <c r="AF14" s="506"/>
      <c r="AG14" s="507"/>
      <c r="AH14" s="409" t="s">
        <v>99</v>
      </c>
      <c r="AI14" s="410"/>
      <c r="AJ14" s="410"/>
      <c r="AK14" s="410"/>
      <c r="AL14" s="410"/>
      <c r="AM14" s="410"/>
      <c r="AN14" s="410"/>
      <c r="AO14" s="410"/>
      <c r="AP14" s="410"/>
      <c r="AQ14" s="410"/>
      <c r="AR14" s="410"/>
      <c r="AS14" s="410"/>
      <c r="AT14" s="411"/>
      <c r="AU14" s="18"/>
      <c r="AV14" s="19"/>
      <c r="AW14" s="13"/>
      <c r="AX14" s="489" t="s">
        <v>59</v>
      </c>
      <c r="AY14" s="488"/>
      <c r="AZ14" s="488"/>
      <c r="BA14" s="488"/>
      <c r="BB14" s="488"/>
      <c r="BC14" s="488"/>
      <c r="BD14" s="488"/>
      <c r="BE14" s="488"/>
      <c r="BF14" s="488"/>
      <c r="BG14" s="488"/>
      <c r="BH14" s="488"/>
      <c r="BI14" s="488"/>
      <c r="BJ14" s="488"/>
      <c r="BK14" s="488"/>
      <c r="BL14" s="488"/>
      <c r="BM14" s="488"/>
      <c r="BN14" s="488"/>
      <c r="BO14" s="488"/>
      <c r="BP14" s="488"/>
      <c r="BQ14" s="488"/>
      <c r="BR14" s="488"/>
      <c r="BS14" s="488"/>
      <c r="BT14" s="488"/>
      <c r="BU14" s="488"/>
      <c r="BV14" s="488"/>
      <c r="BW14" s="488"/>
      <c r="BX14" s="488"/>
      <c r="BY14" s="488"/>
      <c r="BZ14" s="488"/>
      <c r="CA14" s="488"/>
      <c r="CB14" s="488"/>
      <c r="CC14" s="488"/>
      <c r="CD14" s="488"/>
      <c r="CE14" s="488"/>
      <c r="CF14" s="488"/>
      <c r="CG14" s="488"/>
      <c r="CH14" s="488"/>
      <c r="CI14" s="488"/>
      <c r="CJ14" s="488"/>
      <c r="CK14" s="488"/>
      <c r="CL14" s="488"/>
      <c r="CM14" s="488"/>
      <c r="CN14" s="488"/>
      <c r="CO14" s="488"/>
      <c r="CP14" s="488"/>
      <c r="CQ14" s="488"/>
      <c r="CR14" s="488"/>
      <c r="CS14" s="488"/>
      <c r="CT14" s="488"/>
      <c r="CU14" s="488"/>
      <c r="CV14" s="488"/>
      <c r="CW14" s="488"/>
      <c r="CX14" s="488"/>
      <c r="CY14" s="488"/>
      <c r="CZ14" s="488"/>
      <c r="DA14" s="488"/>
      <c r="DB14" s="488"/>
      <c r="DC14" s="488"/>
      <c r="DD14" s="488"/>
      <c r="DE14" s="488"/>
      <c r="DF14" s="488"/>
      <c r="DG14" s="488"/>
      <c r="DH14" s="488"/>
      <c r="DI14" s="488"/>
      <c r="DJ14" s="488"/>
      <c r="DK14" s="488"/>
      <c r="DL14" s="488"/>
      <c r="DM14" s="488"/>
      <c r="DN14" s="488"/>
      <c r="DO14" s="488"/>
      <c r="DP14" s="581"/>
      <c r="DR14" s="13"/>
      <c r="DS14" s="13"/>
      <c r="DT14" s="13"/>
    </row>
    <row r="15" spans="1:156">
      <c r="X15" s="508" t="s">
        <v>104</v>
      </c>
      <c r="Y15" s="509"/>
      <c r="Z15" s="509"/>
      <c r="AA15" s="509"/>
      <c r="AB15" s="509"/>
      <c r="AC15" s="509"/>
      <c r="AD15" s="509"/>
      <c r="AE15" s="509"/>
      <c r="AF15" s="509"/>
      <c r="AG15" s="510"/>
      <c r="AH15" s="287">
        <v>3</v>
      </c>
      <c r="AI15" s="288"/>
      <c r="AJ15" s="284" t="s">
        <v>61</v>
      </c>
      <c r="AK15" s="284"/>
      <c r="AL15" s="284"/>
      <c r="AM15" s="285"/>
      <c r="AN15" s="20" t="s">
        <v>62</v>
      </c>
      <c r="AO15" s="286">
        <v>5</v>
      </c>
      <c r="AP15" s="286"/>
      <c r="AQ15" s="284" t="s">
        <v>61</v>
      </c>
      <c r="AR15" s="284"/>
      <c r="AS15" s="284"/>
      <c r="AT15" s="285"/>
      <c r="AU15" s="19"/>
      <c r="AV15" s="19"/>
      <c r="AW15" s="13"/>
      <c r="AX15" s="234" t="s">
        <v>56</v>
      </c>
      <c r="AY15" s="234"/>
      <c r="AZ15" s="234"/>
      <c r="BA15" s="234"/>
      <c r="BB15" s="234"/>
      <c r="BC15" s="235"/>
      <c r="BD15" s="235"/>
      <c r="BE15" s="234" t="s">
        <v>57</v>
      </c>
      <c r="BF15" s="234"/>
      <c r="BG15" s="234"/>
      <c r="BH15" s="234"/>
      <c r="BI15" s="234"/>
      <c r="BJ15" s="235"/>
      <c r="BK15" s="235"/>
      <c r="BL15" s="234" t="s">
        <v>58</v>
      </c>
      <c r="BM15" s="234"/>
      <c r="BN15" s="234"/>
      <c r="BO15" s="234"/>
      <c r="BP15" s="234"/>
      <c r="BQ15" s="235"/>
      <c r="BR15" s="235"/>
      <c r="BS15" s="234" t="s">
        <v>67</v>
      </c>
      <c r="BT15" s="234"/>
      <c r="BU15" s="234"/>
      <c r="BV15" s="234"/>
      <c r="BW15" s="234"/>
      <c r="BX15" s="235"/>
      <c r="BY15" s="235"/>
      <c r="BZ15" s="234" t="s">
        <v>71</v>
      </c>
      <c r="CA15" s="234"/>
      <c r="CB15" s="234"/>
      <c r="CC15" s="234"/>
      <c r="CD15" s="234"/>
      <c r="CE15" s="235"/>
      <c r="CF15" s="235"/>
      <c r="CG15" s="197" t="s">
        <v>72</v>
      </c>
      <c r="CH15" s="197"/>
      <c r="CI15" s="197"/>
      <c r="CJ15" s="197"/>
      <c r="CK15" s="197"/>
      <c r="CL15" s="235"/>
      <c r="CM15" s="235"/>
      <c r="CN15" s="197" t="s">
        <v>103</v>
      </c>
      <c r="CO15" s="197"/>
      <c r="CP15" s="197"/>
      <c r="CQ15" s="197"/>
      <c r="CR15" s="197"/>
      <c r="CS15" s="197"/>
      <c r="CT15" s="183"/>
      <c r="CU15" s="184"/>
      <c r="CV15" s="197" t="s">
        <v>106</v>
      </c>
      <c r="CW15" s="197"/>
      <c r="CX15" s="197"/>
      <c r="CY15" s="197"/>
      <c r="CZ15" s="197"/>
      <c r="DA15" s="183"/>
      <c r="DB15" s="184"/>
      <c r="DC15" s="515" t="s">
        <v>126</v>
      </c>
      <c r="DD15" s="515"/>
      <c r="DE15" s="515"/>
      <c r="DF15" s="515"/>
      <c r="DG15" s="515"/>
      <c r="DH15" s="183"/>
      <c r="DI15" s="184"/>
      <c r="DJ15" s="580" t="s">
        <v>128</v>
      </c>
      <c r="DK15" s="580"/>
      <c r="DL15" s="580"/>
      <c r="DM15" s="580"/>
      <c r="DN15" s="580"/>
      <c r="DO15" s="183"/>
      <c r="DP15" s="184"/>
      <c r="DR15" s="13"/>
      <c r="DS15" s="13"/>
      <c r="DT15" s="13"/>
    </row>
    <row r="16" spans="1:156">
      <c r="X16" s="511" t="s">
        <v>105</v>
      </c>
      <c r="Y16" s="512"/>
      <c r="Z16" s="512"/>
      <c r="AA16" s="512"/>
      <c r="AB16" s="512"/>
      <c r="AC16" s="512"/>
      <c r="AD16" s="512"/>
      <c r="AE16" s="512"/>
      <c r="AF16" s="512"/>
      <c r="AG16" s="513"/>
      <c r="AH16" s="287">
        <v>5</v>
      </c>
      <c r="AI16" s="288"/>
      <c r="AJ16" s="284" t="s">
        <v>61</v>
      </c>
      <c r="AK16" s="284"/>
      <c r="AL16" s="284"/>
      <c r="AM16" s="285"/>
      <c r="AN16" s="21"/>
      <c r="AO16" s="22"/>
      <c r="AP16" s="22"/>
      <c r="AQ16" s="23"/>
      <c r="AR16" s="23"/>
      <c r="AS16" s="23"/>
      <c r="AT16" s="23"/>
      <c r="AU16" s="19"/>
      <c r="AV16" s="19"/>
      <c r="AW16" s="13"/>
      <c r="AX16" s="17" t="s">
        <v>130</v>
      </c>
      <c r="AY16" s="5"/>
      <c r="AZ16" s="5"/>
      <c r="BA16" s="5"/>
      <c r="BB16" s="5"/>
      <c r="BC16" s="5"/>
      <c r="BD16" s="5"/>
      <c r="BE16" s="5"/>
      <c r="BF16" s="5"/>
      <c r="BG16" s="5"/>
      <c r="BH16" s="5"/>
      <c r="BI16" s="5"/>
      <c r="BJ16" s="5"/>
      <c r="BK16" s="5"/>
      <c r="BL16" s="5"/>
      <c r="BM16" s="5"/>
      <c r="BN16" s="5"/>
      <c r="BO16" s="5"/>
      <c r="BP16" s="5"/>
      <c r="BQ16" s="5"/>
      <c r="BR16" s="5"/>
      <c r="BS16" s="17"/>
      <c r="CO16" s="13"/>
      <c r="CP16" s="13"/>
      <c r="CQ16" s="13"/>
      <c r="CR16" s="13"/>
      <c r="EA16" s="13"/>
      <c r="EB16" s="13"/>
      <c r="EC16" s="13"/>
    </row>
    <row r="17" spans="1:138" ht="15" thickBot="1">
      <c r="A17" s="8" t="s">
        <v>14</v>
      </c>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DX17" s="13"/>
      <c r="DY17" s="13"/>
      <c r="DZ17" s="13"/>
    </row>
    <row r="18" spans="1:138" ht="14.25" thickBot="1">
      <c r="B18" s="56" t="s">
        <v>135</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M18" s="359" t="s">
        <v>18</v>
      </c>
      <c r="BN18" s="360"/>
      <c r="BO18" s="360"/>
      <c r="BP18" s="360"/>
      <c r="BQ18" s="360"/>
      <c r="BR18" s="360"/>
      <c r="BS18" s="360"/>
      <c r="BT18" s="360"/>
      <c r="BU18" s="360"/>
      <c r="BV18" s="360"/>
      <c r="BW18" s="360"/>
      <c r="BX18" s="360"/>
      <c r="BY18" s="360"/>
      <c r="BZ18" s="360"/>
      <c r="CA18" s="360"/>
      <c r="CB18" s="361"/>
      <c r="CC18" s="577" t="s">
        <v>125</v>
      </c>
      <c r="CD18" s="578"/>
      <c r="CE18" s="578"/>
      <c r="CF18" s="578"/>
      <c r="CG18" s="578"/>
      <c r="CH18" s="578"/>
      <c r="CI18" s="578"/>
      <c r="CJ18" s="578"/>
      <c r="CK18" s="578"/>
      <c r="CL18" s="578"/>
      <c r="CM18" s="578"/>
      <c r="CN18" s="578"/>
      <c r="CO18" s="578"/>
      <c r="CP18" s="578"/>
      <c r="CQ18" s="578"/>
      <c r="CR18" s="578"/>
      <c r="CS18" s="578"/>
      <c r="CT18" s="578"/>
      <c r="CU18" s="578"/>
      <c r="CV18" s="578"/>
      <c r="CW18" s="578"/>
      <c r="CX18" s="578"/>
      <c r="CY18" s="578"/>
      <c r="CZ18" s="578"/>
      <c r="DA18" s="578"/>
      <c r="DB18" s="578"/>
      <c r="DC18" s="578"/>
      <c r="DD18" s="578"/>
      <c r="DE18" s="578"/>
      <c r="DF18" s="578"/>
      <c r="DG18" s="578"/>
      <c r="DH18" s="578"/>
      <c r="DI18" s="578"/>
      <c r="DJ18" s="578"/>
      <c r="DK18" s="578"/>
      <c r="DL18" s="578"/>
      <c r="DM18" s="578"/>
      <c r="DN18" s="578"/>
      <c r="DO18" s="578"/>
      <c r="DP18" s="578"/>
      <c r="DQ18" s="578"/>
      <c r="DR18" s="578"/>
      <c r="DS18" s="578"/>
      <c r="DT18" s="578"/>
      <c r="DU18" s="578"/>
      <c r="DV18" s="578"/>
      <c r="DW18" s="578"/>
      <c r="DX18" s="578"/>
      <c r="DY18" s="578"/>
      <c r="DZ18" s="578"/>
      <c r="EA18" s="578"/>
      <c r="EB18" s="578"/>
      <c r="EC18" s="578"/>
      <c r="ED18" s="578"/>
      <c r="EE18" s="578"/>
      <c r="EF18" s="579"/>
      <c r="EG18" s="32"/>
      <c r="EH18" s="46"/>
    </row>
    <row r="19" spans="1:138" ht="16.5" customHeight="1">
      <c r="B19" s="516" t="s">
        <v>5</v>
      </c>
      <c r="C19" s="517"/>
      <c r="D19" s="250" t="s">
        <v>60</v>
      </c>
      <c r="E19" s="251"/>
      <c r="F19" s="252"/>
      <c r="G19" s="259" t="s">
        <v>3</v>
      </c>
      <c r="H19" s="260"/>
      <c r="I19" s="260"/>
      <c r="J19" s="260"/>
      <c r="K19" s="260"/>
      <c r="L19" s="261"/>
      <c r="M19" s="259" t="s">
        <v>4</v>
      </c>
      <c r="N19" s="260"/>
      <c r="O19" s="260"/>
      <c r="P19" s="260"/>
      <c r="Q19" s="260"/>
      <c r="R19" s="260"/>
      <c r="S19" s="260"/>
      <c r="T19" s="260"/>
      <c r="U19" s="260"/>
      <c r="V19" s="261"/>
      <c r="W19" s="412" t="s">
        <v>140</v>
      </c>
      <c r="X19" s="413"/>
      <c r="Y19" s="414"/>
      <c r="Z19" s="421" t="s">
        <v>131</v>
      </c>
      <c r="AA19" s="422"/>
      <c r="AB19" s="423"/>
      <c r="AC19" s="421" t="s">
        <v>117</v>
      </c>
      <c r="AD19" s="422"/>
      <c r="AE19" s="423"/>
      <c r="AF19" s="421" t="s">
        <v>118</v>
      </c>
      <c r="AG19" s="422"/>
      <c r="AH19" s="423"/>
      <c r="AI19" s="421" t="s">
        <v>119</v>
      </c>
      <c r="AJ19" s="422"/>
      <c r="AK19" s="423"/>
      <c r="AL19" s="421" t="s">
        <v>120</v>
      </c>
      <c r="AM19" s="422"/>
      <c r="AN19" s="423"/>
      <c r="AO19" s="546" t="s">
        <v>69</v>
      </c>
      <c r="AP19" s="547"/>
      <c r="AQ19" s="548"/>
      <c r="AR19" s="546" t="s">
        <v>70</v>
      </c>
      <c r="AS19" s="547"/>
      <c r="AT19" s="548"/>
      <c r="AU19" s="546" t="s">
        <v>65</v>
      </c>
      <c r="AV19" s="547"/>
      <c r="AW19" s="548"/>
      <c r="AX19" s="546" t="s">
        <v>66</v>
      </c>
      <c r="AY19" s="547"/>
      <c r="AZ19" s="548"/>
      <c r="BA19" s="546" t="s">
        <v>64</v>
      </c>
      <c r="BB19" s="547"/>
      <c r="BC19" s="548"/>
      <c r="BD19" s="546" t="s">
        <v>63</v>
      </c>
      <c r="BE19" s="547"/>
      <c r="BF19" s="555"/>
      <c r="BG19" s="446" t="s">
        <v>112</v>
      </c>
      <c r="BH19" s="447"/>
      <c r="BI19" s="448"/>
      <c r="BJ19" s="455" t="s">
        <v>137</v>
      </c>
      <c r="BK19" s="136"/>
      <c r="BL19" s="137"/>
      <c r="BM19" s="436" t="s">
        <v>19</v>
      </c>
      <c r="BN19" s="437"/>
      <c r="BO19" s="437"/>
      <c r="BP19" s="438"/>
      <c r="BQ19" s="106" t="s">
        <v>27</v>
      </c>
      <c r="BR19" s="107"/>
      <c r="BS19" s="107"/>
      <c r="BT19" s="107"/>
      <c r="BU19" s="107"/>
      <c r="BV19" s="107"/>
      <c r="BW19" s="107"/>
      <c r="BX19" s="107"/>
      <c r="BY19" s="107"/>
      <c r="BZ19" s="107"/>
      <c r="CA19" s="107"/>
      <c r="CB19" s="108"/>
      <c r="CC19" s="476" t="s">
        <v>136</v>
      </c>
      <c r="CD19" s="477"/>
      <c r="CE19" s="477"/>
      <c r="CF19" s="478"/>
      <c r="CG19" s="482" t="s">
        <v>122</v>
      </c>
      <c r="CH19" s="357"/>
      <c r="CI19" s="357"/>
      <c r="CJ19" s="357"/>
      <c r="CK19" s="357"/>
      <c r="CL19" s="483"/>
      <c r="CM19" s="522" t="s">
        <v>33</v>
      </c>
      <c r="CN19" s="522"/>
      <c r="CO19" s="522"/>
      <c r="CP19" s="522"/>
      <c r="CQ19" s="522"/>
      <c r="CR19" s="522"/>
      <c r="CS19" s="522"/>
      <c r="CT19" s="522"/>
      <c r="CU19" s="165" t="s">
        <v>73</v>
      </c>
      <c r="CV19" s="166"/>
      <c r="CW19" s="166"/>
      <c r="CX19" s="166"/>
      <c r="CY19" s="166"/>
      <c r="CZ19" s="166"/>
      <c r="DA19" s="166"/>
      <c r="DB19" s="166"/>
      <c r="DC19" s="166"/>
      <c r="DD19" s="166"/>
      <c r="DE19" s="166"/>
      <c r="DF19" s="167"/>
      <c r="DG19" s="185" t="s">
        <v>123</v>
      </c>
      <c r="DH19" s="186"/>
      <c r="DI19" s="186"/>
      <c r="DJ19" s="187"/>
      <c r="DK19" s="162" t="s">
        <v>96</v>
      </c>
      <c r="DL19" s="163"/>
      <c r="DM19" s="163"/>
      <c r="DN19" s="163"/>
      <c r="DO19" s="163"/>
      <c r="DP19" s="163"/>
      <c r="DQ19" s="163"/>
      <c r="DR19" s="163"/>
      <c r="DS19" s="163"/>
      <c r="DT19" s="164"/>
      <c r="DU19" s="365" t="s">
        <v>127</v>
      </c>
      <c r="DV19" s="366"/>
      <c r="DW19" s="367"/>
      <c r="DX19" s="371" t="s">
        <v>95</v>
      </c>
      <c r="DY19" s="372"/>
      <c r="DZ19" s="373"/>
      <c r="EA19" s="353" t="s">
        <v>38</v>
      </c>
      <c r="EB19" s="354"/>
      <c r="EC19" s="514"/>
      <c r="ED19" s="353" t="s">
        <v>121</v>
      </c>
      <c r="EE19" s="354"/>
      <c r="EF19" s="355"/>
    </row>
    <row r="20" spans="1:138" ht="16.5" customHeight="1">
      <c r="B20" s="518"/>
      <c r="C20" s="354"/>
      <c r="D20" s="253"/>
      <c r="E20" s="254"/>
      <c r="F20" s="255"/>
      <c r="G20" s="262"/>
      <c r="H20" s="263"/>
      <c r="I20" s="263"/>
      <c r="J20" s="263"/>
      <c r="K20" s="263"/>
      <c r="L20" s="264"/>
      <c r="M20" s="262"/>
      <c r="N20" s="263"/>
      <c r="O20" s="263"/>
      <c r="P20" s="263"/>
      <c r="Q20" s="263"/>
      <c r="R20" s="263"/>
      <c r="S20" s="263"/>
      <c r="T20" s="263"/>
      <c r="U20" s="263"/>
      <c r="V20" s="264"/>
      <c r="W20" s="415"/>
      <c r="X20" s="416"/>
      <c r="Y20" s="417"/>
      <c r="Z20" s="424"/>
      <c r="AA20" s="425"/>
      <c r="AB20" s="426"/>
      <c r="AC20" s="424"/>
      <c r="AD20" s="425"/>
      <c r="AE20" s="426"/>
      <c r="AF20" s="424"/>
      <c r="AG20" s="425"/>
      <c r="AH20" s="426"/>
      <c r="AI20" s="424"/>
      <c r="AJ20" s="425"/>
      <c r="AK20" s="426"/>
      <c r="AL20" s="424"/>
      <c r="AM20" s="425"/>
      <c r="AN20" s="426"/>
      <c r="AO20" s="549"/>
      <c r="AP20" s="550"/>
      <c r="AQ20" s="551"/>
      <c r="AR20" s="549"/>
      <c r="AS20" s="550"/>
      <c r="AT20" s="551"/>
      <c r="AU20" s="549"/>
      <c r="AV20" s="550"/>
      <c r="AW20" s="551"/>
      <c r="AX20" s="549"/>
      <c r="AY20" s="550"/>
      <c r="AZ20" s="551"/>
      <c r="BA20" s="549"/>
      <c r="BB20" s="550"/>
      <c r="BC20" s="551"/>
      <c r="BD20" s="549"/>
      <c r="BE20" s="550"/>
      <c r="BF20" s="556"/>
      <c r="BG20" s="449"/>
      <c r="BH20" s="450"/>
      <c r="BI20" s="451"/>
      <c r="BJ20" s="129"/>
      <c r="BK20" s="130"/>
      <c r="BL20" s="131"/>
      <c r="BM20" s="439"/>
      <c r="BN20" s="440"/>
      <c r="BO20" s="440"/>
      <c r="BP20" s="441"/>
      <c r="BQ20" s="459" t="s">
        <v>133</v>
      </c>
      <c r="BR20" s="460"/>
      <c r="BS20" s="460"/>
      <c r="BT20" s="461"/>
      <c r="BU20" s="188" t="s">
        <v>143</v>
      </c>
      <c r="BV20" s="465"/>
      <c r="BW20" s="465"/>
      <c r="BX20" s="466"/>
      <c r="BY20" s="470" t="s">
        <v>142</v>
      </c>
      <c r="BZ20" s="471"/>
      <c r="CA20" s="471"/>
      <c r="CB20" s="472"/>
      <c r="CC20" s="476"/>
      <c r="CD20" s="477"/>
      <c r="CE20" s="477"/>
      <c r="CF20" s="478"/>
      <c r="CG20" s="484" t="s">
        <v>107</v>
      </c>
      <c r="CH20" s="485"/>
      <c r="CI20" s="245"/>
      <c r="CJ20" s="487" t="s">
        <v>108</v>
      </c>
      <c r="CK20" s="485"/>
      <c r="CL20" s="246"/>
      <c r="CM20" s="215" t="s">
        <v>34</v>
      </c>
      <c r="CN20" s="215"/>
      <c r="CO20" s="220"/>
      <c r="CP20" s="220"/>
      <c r="CQ20" s="215" t="s">
        <v>35</v>
      </c>
      <c r="CR20" s="215"/>
      <c r="CS20" s="220"/>
      <c r="CT20" s="220"/>
      <c r="CU20" s="171" t="s">
        <v>76</v>
      </c>
      <c r="CV20" s="178"/>
      <c r="CW20" s="178"/>
      <c r="CX20" s="179"/>
      <c r="CY20" s="171" t="s">
        <v>74</v>
      </c>
      <c r="CZ20" s="172"/>
      <c r="DA20" s="172"/>
      <c r="DB20" s="173"/>
      <c r="DC20" s="171" t="s">
        <v>75</v>
      </c>
      <c r="DD20" s="172"/>
      <c r="DE20" s="172"/>
      <c r="DF20" s="173"/>
      <c r="DG20" s="188" t="s">
        <v>124</v>
      </c>
      <c r="DH20" s="189"/>
      <c r="DI20" s="189"/>
      <c r="DJ20" s="190"/>
      <c r="DK20" s="162"/>
      <c r="DL20" s="163"/>
      <c r="DM20" s="163"/>
      <c r="DN20" s="163"/>
      <c r="DO20" s="163"/>
      <c r="DP20" s="163"/>
      <c r="DQ20" s="163"/>
      <c r="DR20" s="163"/>
      <c r="DS20" s="163"/>
      <c r="DT20" s="164"/>
      <c r="DU20" s="365"/>
      <c r="DV20" s="366"/>
      <c r="DW20" s="367"/>
      <c r="DX20" s="371"/>
      <c r="DY20" s="372"/>
      <c r="DZ20" s="373"/>
      <c r="EA20" s="353"/>
      <c r="EB20" s="354"/>
      <c r="EC20" s="514"/>
      <c r="ED20" s="353"/>
      <c r="EE20" s="354"/>
      <c r="EF20" s="355"/>
    </row>
    <row r="21" spans="1:138" ht="16.5" customHeight="1" thickBot="1">
      <c r="B21" s="519"/>
      <c r="C21" s="520"/>
      <c r="D21" s="256"/>
      <c r="E21" s="257"/>
      <c r="F21" s="258"/>
      <c r="G21" s="265"/>
      <c r="H21" s="266"/>
      <c r="I21" s="266"/>
      <c r="J21" s="266"/>
      <c r="K21" s="266"/>
      <c r="L21" s="267"/>
      <c r="M21" s="265"/>
      <c r="N21" s="266"/>
      <c r="O21" s="266"/>
      <c r="P21" s="266"/>
      <c r="Q21" s="266"/>
      <c r="R21" s="266"/>
      <c r="S21" s="266"/>
      <c r="T21" s="266"/>
      <c r="U21" s="266"/>
      <c r="V21" s="267"/>
      <c r="W21" s="418"/>
      <c r="X21" s="419"/>
      <c r="Y21" s="420"/>
      <c r="Z21" s="427"/>
      <c r="AA21" s="428"/>
      <c r="AB21" s="429"/>
      <c r="AC21" s="427"/>
      <c r="AD21" s="428"/>
      <c r="AE21" s="429"/>
      <c r="AF21" s="427"/>
      <c r="AG21" s="428"/>
      <c r="AH21" s="429"/>
      <c r="AI21" s="427"/>
      <c r="AJ21" s="428"/>
      <c r="AK21" s="429"/>
      <c r="AL21" s="427"/>
      <c r="AM21" s="428"/>
      <c r="AN21" s="429"/>
      <c r="AO21" s="552"/>
      <c r="AP21" s="553"/>
      <c r="AQ21" s="554"/>
      <c r="AR21" s="552"/>
      <c r="AS21" s="553"/>
      <c r="AT21" s="554"/>
      <c r="AU21" s="552"/>
      <c r="AV21" s="553"/>
      <c r="AW21" s="554"/>
      <c r="AX21" s="552"/>
      <c r="AY21" s="553"/>
      <c r="AZ21" s="554"/>
      <c r="BA21" s="552"/>
      <c r="BB21" s="553"/>
      <c r="BC21" s="554"/>
      <c r="BD21" s="552"/>
      <c r="BE21" s="553"/>
      <c r="BF21" s="557"/>
      <c r="BG21" s="452"/>
      <c r="BH21" s="453"/>
      <c r="BI21" s="454"/>
      <c r="BJ21" s="456"/>
      <c r="BK21" s="457"/>
      <c r="BL21" s="458"/>
      <c r="BM21" s="442"/>
      <c r="BN21" s="443"/>
      <c r="BO21" s="443"/>
      <c r="BP21" s="444"/>
      <c r="BQ21" s="462"/>
      <c r="BR21" s="463"/>
      <c r="BS21" s="463"/>
      <c r="BT21" s="464"/>
      <c r="BU21" s="467"/>
      <c r="BV21" s="468"/>
      <c r="BW21" s="468"/>
      <c r="BX21" s="469"/>
      <c r="BY21" s="473"/>
      <c r="BZ21" s="474"/>
      <c r="CA21" s="474"/>
      <c r="CB21" s="475"/>
      <c r="CC21" s="479"/>
      <c r="CD21" s="480"/>
      <c r="CE21" s="480"/>
      <c r="CF21" s="481"/>
      <c r="CG21" s="486"/>
      <c r="CH21" s="266"/>
      <c r="CI21" s="266"/>
      <c r="CJ21" s="265"/>
      <c r="CK21" s="266"/>
      <c r="CL21" s="267"/>
      <c r="CM21" s="435"/>
      <c r="CN21" s="435"/>
      <c r="CO21" s="435"/>
      <c r="CP21" s="435"/>
      <c r="CQ21" s="435"/>
      <c r="CR21" s="435"/>
      <c r="CS21" s="435"/>
      <c r="CT21" s="435"/>
      <c r="CU21" s="180"/>
      <c r="CV21" s="181"/>
      <c r="CW21" s="181"/>
      <c r="CX21" s="182"/>
      <c r="CY21" s="174"/>
      <c r="CZ21" s="175"/>
      <c r="DA21" s="175"/>
      <c r="DB21" s="176"/>
      <c r="DC21" s="174"/>
      <c r="DD21" s="175"/>
      <c r="DE21" s="175"/>
      <c r="DF21" s="176"/>
      <c r="DG21" s="191"/>
      <c r="DH21" s="192"/>
      <c r="DI21" s="192"/>
      <c r="DJ21" s="193"/>
      <c r="DK21" s="165"/>
      <c r="DL21" s="166"/>
      <c r="DM21" s="166"/>
      <c r="DN21" s="166"/>
      <c r="DO21" s="166"/>
      <c r="DP21" s="166"/>
      <c r="DQ21" s="166"/>
      <c r="DR21" s="166"/>
      <c r="DS21" s="166"/>
      <c r="DT21" s="167"/>
      <c r="DU21" s="368"/>
      <c r="DV21" s="369"/>
      <c r="DW21" s="370"/>
      <c r="DX21" s="374"/>
      <c r="DY21" s="375"/>
      <c r="DZ21" s="376"/>
      <c r="EA21" s="356"/>
      <c r="EB21" s="357"/>
      <c r="EC21" s="483"/>
      <c r="ED21" s="356"/>
      <c r="EE21" s="357"/>
      <c r="EF21" s="358"/>
    </row>
    <row r="22" spans="1:138" ht="14.25" thickTop="1">
      <c r="B22" s="521">
        <v>1</v>
      </c>
      <c r="C22" s="276"/>
      <c r="D22" s="275"/>
      <c r="E22" s="276"/>
      <c r="F22" s="277"/>
      <c r="G22" s="588" t="s">
        <v>144</v>
      </c>
      <c r="H22" s="589"/>
      <c r="I22" s="589"/>
      <c r="J22" s="589"/>
      <c r="K22" s="589"/>
      <c r="L22" s="590"/>
      <c r="M22" s="278"/>
      <c r="N22" s="279"/>
      <c r="O22" s="279"/>
      <c r="P22" s="279"/>
      <c r="Q22" s="279"/>
      <c r="R22" s="279"/>
      <c r="S22" s="279"/>
      <c r="T22" s="279"/>
      <c r="U22" s="279"/>
      <c r="V22" s="280"/>
      <c r="W22" s="126" t="s">
        <v>83</v>
      </c>
      <c r="X22" s="127"/>
      <c r="Y22" s="128"/>
      <c r="Z22" s="126"/>
      <c r="AA22" s="127"/>
      <c r="AB22" s="128"/>
      <c r="AC22" s="126"/>
      <c r="AD22" s="127"/>
      <c r="AE22" s="128"/>
      <c r="AF22" s="126"/>
      <c r="AG22" s="127"/>
      <c r="AH22" s="128"/>
      <c r="AI22" s="126"/>
      <c r="AJ22" s="127"/>
      <c r="AK22" s="128"/>
      <c r="AL22" s="126"/>
      <c r="AM22" s="127"/>
      <c r="AN22" s="128"/>
      <c r="AO22" s="126"/>
      <c r="AP22" s="127"/>
      <c r="AQ22" s="128"/>
      <c r="AR22" s="126"/>
      <c r="AS22" s="127"/>
      <c r="AT22" s="128"/>
      <c r="AU22" s="126"/>
      <c r="AV22" s="127"/>
      <c r="AW22" s="128"/>
      <c r="AX22" s="126"/>
      <c r="AY22" s="127"/>
      <c r="AZ22" s="128"/>
      <c r="BA22" s="126"/>
      <c r="BB22" s="127"/>
      <c r="BC22" s="128"/>
      <c r="BD22" s="126"/>
      <c r="BE22" s="127"/>
      <c r="BF22" s="539"/>
      <c r="BG22" s="558" t="s">
        <v>115</v>
      </c>
      <c r="BH22" s="559"/>
      <c r="BI22" s="559"/>
      <c r="BJ22" s="125" t="s">
        <v>24</v>
      </c>
      <c r="BK22" s="125"/>
      <c r="BL22" s="125"/>
      <c r="BM22" s="492">
        <v>100</v>
      </c>
      <c r="BN22" s="492"/>
      <c r="BO22" s="492"/>
      <c r="BP22" s="492"/>
      <c r="BQ22" s="492">
        <v>1000</v>
      </c>
      <c r="BR22" s="492"/>
      <c r="BS22" s="492"/>
      <c r="BT22" s="492"/>
      <c r="BU22" s="492"/>
      <c r="BV22" s="492"/>
      <c r="BW22" s="492"/>
      <c r="BX22" s="492"/>
      <c r="BY22" s="540">
        <f t="shared" ref="BY22:BY36" si="0">BQ22-BU22</f>
        <v>1000</v>
      </c>
      <c r="BZ22" s="541"/>
      <c r="CA22" s="541"/>
      <c r="CB22" s="542"/>
      <c r="CC22" s="543"/>
      <c r="CD22" s="544"/>
      <c r="CE22" s="544"/>
      <c r="CF22" s="545"/>
      <c r="CG22" s="198">
        <v>50</v>
      </c>
      <c r="CH22" s="199"/>
      <c r="CI22" s="199"/>
      <c r="CJ22" s="200">
        <v>50</v>
      </c>
      <c r="CK22" s="199"/>
      <c r="CL22" s="201"/>
      <c r="CM22" s="236">
        <v>1000</v>
      </c>
      <c r="CN22" s="236"/>
      <c r="CO22" s="236"/>
      <c r="CP22" s="236"/>
      <c r="CQ22" s="236">
        <v>800</v>
      </c>
      <c r="CR22" s="236"/>
      <c r="CS22" s="236"/>
      <c r="CT22" s="236"/>
      <c r="CU22" s="362" t="s">
        <v>77</v>
      </c>
      <c r="CV22" s="363"/>
      <c r="CW22" s="363"/>
      <c r="CX22" s="364"/>
      <c r="CY22" s="200">
        <v>2000</v>
      </c>
      <c r="CZ22" s="199"/>
      <c r="DA22" s="199"/>
      <c r="DB22" s="201"/>
      <c r="DC22" s="200">
        <v>3000</v>
      </c>
      <c r="DD22" s="199"/>
      <c r="DE22" s="199"/>
      <c r="DF22" s="201"/>
      <c r="DG22" s="194"/>
      <c r="DH22" s="195"/>
      <c r="DI22" s="195"/>
      <c r="DJ22" s="196"/>
      <c r="DK22" s="139"/>
      <c r="DL22" s="139"/>
      <c r="DM22" s="139"/>
      <c r="DN22" s="139"/>
      <c r="DO22" s="139"/>
      <c r="DP22" s="139"/>
      <c r="DQ22" s="139"/>
      <c r="DR22" s="139"/>
      <c r="DS22" s="139"/>
      <c r="DT22" s="139"/>
      <c r="DU22" s="125"/>
      <c r="DV22" s="125"/>
      <c r="DW22" s="125"/>
      <c r="DX22" s="523"/>
      <c r="DY22" s="524"/>
      <c r="DZ22" s="525"/>
      <c r="EA22" s="573"/>
      <c r="EB22" s="574"/>
      <c r="EC22" s="575"/>
      <c r="ED22" s="573"/>
      <c r="EE22" s="574"/>
      <c r="EF22" s="576"/>
    </row>
    <row r="23" spans="1:138">
      <c r="B23" s="73"/>
      <c r="C23" s="74"/>
      <c r="D23" s="75"/>
      <c r="E23" s="74"/>
      <c r="F23" s="76"/>
      <c r="G23" s="591"/>
      <c r="H23" s="592"/>
      <c r="I23" s="592"/>
      <c r="J23" s="592"/>
      <c r="K23" s="592"/>
      <c r="L23" s="593"/>
      <c r="M23" s="281"/>
      <c r="N23" s="282"/>
      <c r="O23" s="282"/>
      <c r="P23" s="282"/>
      <c r="Q23" s="282"/>
      <c r="R23" s="282"/>
      <c r="S23" s="282"/>
      <c r="T23" s="282"/>
      <c r="U23" s="282"/>
      <c r="V23" s="283"/>
      <c r="W23" s="129"/>
      <c r="X23" s="130"/>
      <c r="Y23" s="131"/>
      <c r="Z23" s="63"/>
      <c r="AA23" s="64"/>
      <c r="AB23" s="65"/>
      <c r="AC23" s="63"/>
      <c r="AD23" s="64"/>
      <c r="AE23" s="65"/>
      <c r="AF23" s="63"/>
      <c r="AG23" s="64"/>
      <c r="AH23" s="65"/>
      <c r="AI23" s="63"/>
      <c r="AJ23" s="64"/>
      <c r="AK23" s="65"/>
      <c r="AL23" s="63"/>
      <c r="AM23" s="64"/>
      <c r="AN23" s="65"/>
      <c r="AO23" s="63"/>
      <c r="AP23" s="64"/>
      <c r="AQ23" s="65"/>
      <c r="AR23" s="63"/>
      <c r="AS23" s="64"/>
      <c r="AT23" s="65"/>
      <c r="AU23" s="63"/>
      <c r="AV23" s="64"/>
      <c r="AW23" s="65"/>
      <c r="AX23" s="63"/>
      <c r="AY23" s="64"/>
      <c r="AZ23" s="65"/>
      <c r="BA23" s="63"/>
      <c r="BB23" s="64"/>
      <c r="BC23" s="65"/>
      <c r="BD23" s="63"/>
      <c r="BE23" s="64"/>
      <c r="BF23" s="77"/>
      <c r="BG23" s="152" t="s">
        <v>115</v>
      </c>
      <c r="BH23" s="153"/>
      <c r="BI23" s="153"/>
      <c r="BJ23" s="154" t="s">
        <v>24</v>
      </c>
      <c r="BK23" s="154"/>
      <c r="BL23" s="154"/>
      <c r="BM23" s="138">
        <v>20</v>
      </c>
      <c r="BN23" s="138"/>
      <c r="BO23" s="138"/>
      <c r="BP23" s="138"/>
      <c r="BQ23" s="138">
        <v>200</v>
      </c>
      <c r="BR23" s="138"/>
      <c r="BS23" s="138"/>
      <c r="BT23" s="138"/>
      <c r="BU23" s="138"/>
      <c r="BV23" s="138"/>
      <c r="BW23" s="138"/>
      <c r="BX23" s="138"/>
      <c r="BY23" s="149">
        <f t="shared" ref="BY23:BY24" si="1">BQ23-BU23</f>
        <v>200</v>
      </c>
      <c r="BZ23" s="150"/>
      <c r="CA23" s="150"/>
      <c r="CB23" s="151"/>
      <c r="CC23" s="79"/>
      <c r="CD23" s="80"/>
      <c r="CE23" s="80"/>
      <c r="CF23" s="81"/>
      <c r="CG23" s="82"/>
      <c r="CH23" s="83"/>
      <c r="CI23" s="83"/>
      <c r="CJ23" s="84"/>
      <c r="CK23" s="83"/>
      <c r="CL23" s="85"/>
      <c r="CM23" s="138"/>
      <c r="CN23" s="138"/>
      <c r="CO23" s="138"/>
      <c r="CP23" s="138"/>
      <c r="CQ23" s="138"/>
      <c r="CR23" s="138"/>
      <c r="CS23" s="138"/>
      <c r="CT23" s="138"/>
      <c r="CU23" s="86"/>
      <c r="CV23" s="87"/>
      <c r="CW23" s="87"/>
      <c r="CX23" s="88"/>
      <c r="CY23" s="84"/>
      <c r="CZ23" s="83"/>
      <c r="DA23" s="83"/>
      <c r="DB23" s="85"/>
      <c r="DC23" s="84"/>
      <c r="DD23" s="83"/>
      <c r="DE23" s="83"/>
      <c r="DF23" s="85"/>
      <c r="DG23" s="60"/>
      <c r="DH23" s="61"/>
      <c r="DI23" s="61"/>
      <c r="DJ23" s="62"/>
      <c r="DK23" s="139"/>
      <c r="DL23" s="139"/>
      <c r="DM23" s="139"/>
      <c r="DN23" s="139"/>
      <c r="DO23" s="139"/>
      <c r="DP23" s="139"/>
      <c r="DQ23" s="139"/>
      <c r="DR23" s="139"/>
      <c r="DS23" s="139"/>
      <c r="DT23" s="139"/>
      <c r="DU23" s="125"/>
      <c r="DV23" s="125"/>
      <c r="DW23" s="125"/>
      <c r="DX23" s="66"/>
      <c r="DY23" s="67"/>
      <c r="DZ23" s="68"/>
      <c r="EA23" s="69"/>
      <c r="EB23" s="70"/>
      <c r="EC23" s="71"/>
      <c r="ED23" s="69"/>
      <c r="EE23" s="70"/>
      <c r="EF23" s="72"/>
    </row>
    <row r="24" spans="1:138">
      <c r="B24" s="73"/>
      <c r="C24" s="74"/>
      <c r="D24" s="75"/>
      <c r="E24" s="74"/>
      <c r="F24" s="76"/>
      <c r="G24" s="594"/>
      <c r="H24" s="595"/>
      <c r="I24" s="595"/>
      <c r="J24" s="595"/>
      <c r="K24" s="595"/>
      <c r="L24" s="596"/>
      <c r="M24" s="146"/>
      <c r="N24" s="147"/>
      <c r="O24" s="147"/>
      <c r="P24" s="147"/>
      <c r="Q24" s="147"/>
      <c r="R24" s="147"/>
      <c r="S24" s="147"/>
      <c r="T24" s="147"/>
      <c r="U24" s="147"/>
      <c r="V24" s="148"/>
      <c r="W24" s="132"/>
      <c r="X24" s="133"/>
      <c r="Y24" s="134"/>
      <c r="Z24" s="63"/>
      <c r="AA24" s="64"/>
      <c r="AB24" s="65"/>
      <c r="AC24" s="63"/>
      <c r="AD24" s="64"/>
      <c r="AE24" s="65"/>
      <c r="AF24" s="63"/>
      <c r="AG24" s="64"/>
      <c r="AH24" s="65"/>
      <c r="AI24" s="63"/>
      <c r="AJ24" s="64"/>
      <c r="AK24" s="65"/>
      <c r="AL24" s="63"/>
      <c r="AM24" s="64"/>
      <c r="AN24" s="65"/>
      <c r="AO24" s="63"/>
      <c r="AP24" s="64"/>
      <c r="AQ24" s="65"/>
      <c r="AR24" s="63"/>
      <c r="AS24" s="64"/>
      <c r="AT24" s="65"/>
      <c r="AU24" s="63"/>
      <c r="AV24" s="64"/>
      <c r="AW24" s="65"/>
      <c r="AX24" s="63"/>
      <c r="AY24" s="64"/>
      <c r="AZ24" s="65"/>
      <c r="BA24" s="63"/>
      <c r="BB24" s="64"/>
      <c r="BC24" s="65"/>
      <c r="BD24" s="63"/>
      <c r="BE24" s="64"/>
      <c r="BF24" s="77"/>
      <c r="BG24" s="152" t="s">
        <v>113</v>
      </c>
      <c r="BH24" s="153"/>
      <c r="BI24" s="153"/>
      <c r="BJ24" s="154" t="s">
        <v>24</v>
      </c>
      <c r="BK24" s="154"/>
      <c r="BL24" s="154"/>
      <c r="BM24" s="138">
        <v>80</v>
      </c>
      <c r="BN24" s="138"/>
      <c r="BO24" s="138"/>
      <c r="BP24" s="138"/>
      <c r="BQ24" s="138">
        <v>1600</v>
      </c>
      <c r="BR24" s="138"/>
      <c r="BS24" s="138"/>
      <c r="BT24" s="138"/>
      <c r="BU24" s="138"/>
      <c r="BV24" s="138"/>
      <c r="BW24" s="138"/>
      <c r="BX24" s="138"/>
      <c r="BY24" s="149">
        <f t="shared" si="1"/>
        <v>1600</v>
      </c>
      <c r="BZ24" s="150"/>
      <c r="CA24" s="150"/>
      <c r="CB24" s="151"/>
      <c r="CC24" s="79"/>
      <c r="CD24" s="80"/>
      <c r="CE24" s="80"/>
      <c r="CF24" s="81"/>
      <c r="CG24" s="82"/>
      <c r="CH24" s="83"/>
      <c r="CI24" s="83"/>
      <c r="CJ24" s="84"/>
      <c r="CK24" s="83"/>
      <c r="CL24" s="85"/>
      <c r="CM24" s="138"/>
      <c r="CN24" s="138"/>
      <c r="CO24" s="138"/>
      <c r="CP24" s="138"/>
      <c r="CQ24" s="138"/>
      <c r="CR24" s="138"/>
      <c r="CS24" s="138"/>
      <c r="CT24" s="138"/>
      <c r="CU24" s="86"/>
      <c r="CV24" s="87"/>
      <c r="CW24" s="87"/>
      <c r="CX24" s="88"/>
      <c r="CY24" s="84"/>
      <c r="CZ24" s="83"/>
      <c r="DA24" s="83"/>
      <c r="DB24" s="85"/>
      <c r="DC24" s="84"/>
      <c r="DD24" s="83"/>
      <c r="DE24" s="83"/>
      <c r="DF24" s="85"/>
      <c r="DG24" s="60"/>
      <c r="DH24" s="61"/>
      <c r="DI24" s="61"/>
      <c r="DJ24" s="62"/>
      <c r="DK24" s="139"/>
      <c r="DL24" s="139"/>
      <c r="DM24" s="139"/>
      <c r="DN24" s="139"/>
      <c r="DO24" s="139"/>
      <c r="DP24" s="139"/>
      <c r="DQ24" s="139"/>
      <c r="DR24" s="139"/>
      <c r="DS24" s="139"/>
      <c r="DT24" s="139"/>
      <c r="DU24" s="125"/>
      <c r="DV24" s="125"/>
      <c r="DW24" s="125"/>
      <c r="DX24" s="66"/>
      <c r="DY24" s="67"/>
      <c r="DZ24" s="68"/>
      <c r="EA24" s="69"/>
      <c r="EB24" s="70"/>
      <c r="EC24" s="71"/>
      <c r="ED24" s="69"/>
      <c r="EE24" s="70"/>
      <c r="EF24" s="72"/>
    </row>
    <row r="25" spans="1:138">
      <c r="B25" s="528">
        <v>2</v>
      </c>
      <c r="C25" s="272"/>
      <c r="D25" s="271"/>
      <c r="E25" s="272"/>
      <c r="F25" s="273"/>
      <c r="G25" s="268" t="s">
        <v>149</v>
      </c>
      <c r="H25" s="269"/>
      <c r="I25" s="269"/>
      <c r="J25" s="269"/>
      <c r="K25" s="269"/>
      <c r="L25" s="270"/>
      <c r="M25" s="274"/>
      <c r="N25" s="274"/>
      <c r="O25" s="274"/>
      <c r="P25" s="274"/>
      <c r="Q25" s="274"/>
      <c r="R25" s="274"/>
      <c r="S25" s="274"/>
      <c r="T25" s="274"/>
      <c r="U25" s="274"/>
      <c r="V25" s="274"/>
      <c r="W25" s="299" t="s">
        <v>83</v>
      </c>
      <c r="X25" s="300"/>
      <c r="Y25" s="301"/>
      <c r="Z25" s="299"/>
      <c r="AA25" s="300"/>
      <c r="AB25" s="301"/>
      <c r="AC25" s="299"/>
      <c r="AD25" s="300"/>
      <c r="AE25" s="301"/>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1"/>
      <c r="BG25" s="157" t="s">
        <v>115</v>
      </c>
      <c r="BH25" s="158"/>
      <c r="BI25" s="158"/>
      <c r="BJ25" s="155" t="s">
        <v>25</v>
      </c>
      <c r="BK25" s="155"/>
      <c r="BL25" s="155"/>
      <c r="BM25" s="156">
        <v>200</v>
      </c>
      <c r="BN25" s="156"/>
      <c r="BO25" s="156"/>
      <c r="BP25" s="156"/>
      <c r="BQ25" s="156">
        <v>2000</v>
      </c>
      <c r="BR25" s="156"/>
      <c r="BS25" s="156"/>
      <c r="BT25" s="156"/>
      <c r="BU25" s="156"/>
      <c r="BV25" s="156"/>
      <c r="BW25" s="156"/>
      <c r="BX25" s="156"/>
      <c r="BY25" s="149">
        <f t="shared" si="0"/>
        <v>2000</v>
      </c>
      <c r="BZ25" s="150"/>
      <c r="CA25" s="150"/>
      <c r="CB25" s="151"/>
      <c r="CC25" s="563"/>
      <c r="CD25" s="564"/>
      <c r="CE25" s="564"/>
      <c r="CF25" s="565"/>
      <c r="CG25" s="202">
        <v>10</v>
      </c>
      <c r="CH25" s="169"/>
      <c r="CI25" s="169"/>
      <c r="CJ25" s="168">
        <v>10</v>
      </c>
      <c r="CK25" s="169"/>
      <c r="CL25" s="170"/>
      <c r="CM25" s="156">
        <v>3000</v>
      </c>
      <c r="CN25" s="156"/>
      <c r="CO25" s="156"/>
      <c r="CP25" s="156"/>
      <c r="CQ25" s="156">
        <v>2000</v>
      </c>
      <c r="CR25" s="156"/>
      <c r="CS25" s="156"/>
      <c r="CT25" s="156"/>
      <c r="CU25" s="347" t="s">
        <v>77</v>
      </c>
      <c r="CV25" s="348"/>
      <c r="CW25" s="348"/>
      <c r="CX25" s="349"/>
      <c r="CY25" s="168">
        <v>4000</v>
      </c>
      <c r="CZ25" s="169"/>
      <c r="DA25" s="169"/>
      <c r="DB25" s="170"/>
      <c r="DC25" s="168">
        <v>4000</v>
      </c>
      <c r="DD25" s="169"/>
      <c r="DE25" s="169"/>
      <c r="DF25" s="170"/>
      <c r="DG25" s="140"/>
      <c r="DH25" s="141"/>
      <c r="DI25" s="141"/>
      <c r="DJ25" s="142"/>
      <c r="DK25" s="177"/>
      <c r="DL25" s="177"/>
      <c r="DM25" s="177"/>
      <c r="DN25" s="177"/>
      <c r="DO25" s="177"/>
      <c r="DP25" s="177"/>
      <c r="DQ25" s="177"/>
      <c r="DR25" s="177"/>
      <c r="DS25" s="177"/>
      <c r="DT25" s="177"/>
      <c r="DU25" s="125"/>
      <c r="DV25" s="125"/>
      <c r="DW25" s="125"/>
      <c r="DX25" s="183"/>
      <c r="DY25" s="325"/>
      <c r="DZ25" s="184"/>
      <c r="EA25" s="573"/>
      <c r="EB25" s="574"/>
      <c r="EC25" s="575"/>
      <c r="ED25" s="573"/>
      <c r="EE25" s="574"/>
      <c r="EF25" s="576"/>
    </row>
    <row r="26" spans="1:138">
      <c r="B26" s="528">
        <v>3</v>
      </c>
      <c r="C26" s="272"/>
      <c r="D26" s="271"/>
      <c r="E26" s="272"/>
      <c r="F26" s="273"/>
      <c r="G26" s="268" t="s">
        <v>149</v>
      </c>
      <c r="H26" s="269"/>
      <c r="I26" s="269"/>
      <c r="J26" s="269"/>
      <c r="K26" s="269"/>
      <c r="L26" s="270"/>
      <c r="M26" s="274"/>
      <c r="N26" s="274"/>
      <c r="O26" s="274"/>
      <c r="P26" s="274"/>
      <c r="Q26" s="274"/>
      <c r="R26" s="274"/>
      <c r="S26" s="274"/>
      <c r="T26" s="274"/>
      <c r="U26" s="274"/>
      <c r="V26" s="274"/>
      <c r="W26" s="299" t="s">
        <v>83</v>
      </c>
      <c r="X26" s="300"/>
      <c r="Y26" s="301"/>
      <c r="Z26" s="129"/>
      <c r="AA26" s="130"/>
      <c r="AB26" s="131"/>
      <c r="AC26" s="129"/>
      <c r="AD26" s="130"/>
      <c r="AE26" s="131"/>
      <c r="AF26" s="132"/>
      <c r="AG26" s="133"/>
      <c r="AH26" s="134"/>
      <c r="AI26" s="132"/>
      <c r="AJ26" s="133"/>
      <c r="AK26" s="134"/>
      <c r="AL26" s="132"/>
      <c r="AM26" s="133"/>
      <c r="AN26" s="134"/>
      <c r="AO26" s="132"/>
      <c r="AP26" s="133"/>
      <c r="AQ26" s="134"/>
      <c r="AR26" s="132"/>
      <c r="AS26" s="133"/>
      <c r="AT26" s="134"/>
      <c r="AU26" s="132"/>
      <c r="AV26" s="133"/>
      <c r="AW26" s="134"/>
      <c r="AX26" s="132"/>
      <c r="AY26" s="133"/>
      <c r="AZ26" s="134"/>
      <c r="BA26" s="132"/>
      <c r="BB26" s="133"/>
      <c r="BC26" s="134"/>
      <c r="BD26" s="132"/>
      <c r="BE26" s="133"/>
      <c r="BF26" s="134"/>
      <c r="BG26" s="159" t="s">
        <v>113</v>
      </c>
      <c r="BH26" s="158"/>
      <c r="BI26" s="158"/>
      <c r="BJ26" s="155" t="s">
        <v>24</v>
      </c>
      <c r="BK26" s="155"/>
      <c r="BL26" s="155"/>
      <c r="BM26" s="156">
        <v>300</v>
      </c>
      <c r="BN26" s="156"/>
      <c r="BO26" s="156"/>
      <c r="BP26" s="156"/>
      <c r="BQ26" s="156">
        <v>3000</v>
      </c>
      <c r="BR26" s="156"/>
      <c r="BS26" s="156"/>
      <c r="BT26" s="156"/>
      <c r="BU26" s="156"/>
      <c r="BV26" s="156"/>
      <c r="BW26" s="156"/>
      <c r="BX26" s="156"/>
      <c r="BY26" s="149">
        <f t="shared" si="0"/>
        <v>3000</v>
      </c>
      <c r="BZ26" s="150"/>
      <c r="CA26" s="150"/>
      <c r="CB26" s="151"/>
      <c r="CC26" s="563"/>
      <c r="CD26" s="564"/>
      <c r="CE26" s="564"/>
      <c r="CF26" s="565"/>
      <c r="CG26" s="202">
        <v>40</v>
      </c>
      <c r="CH26" s="169"/>
      <c r="CI26" s="169"/>
      <c r="CJ26" s="168">
        <v>40</v>
      </c>
      <c r="CK26" s="169"/>
      <c r="CL26" s="170"/>
      <c r="CM26" s="156">
        <v>4000</v>
      </c>
      <c r="CN26" s="156"/>
      <c r="CO26" s="156"/>
      <c r="CP26" s="156"/>
      <c r="CQ26" s="156">
        <v>3500</v>
      </c>
      <c r="CR26" s="156"/>
      <c r="CS26" s="156"/>
      <c r="CT26" s="156"/>
      <c r="CU26" s="347" t="s">
        <v>78</v>
      </c>
      <c r="CV26" s="348"/>
      <c r="CW26" s="348"/>
      <c r="CX26" s="349"/>
      <c r="CY26" s="168">
        <v>5000</v>
      </c>
      <c r="CZ26" s="169"/>
      <c r="DA26" s="169"/>
      <c r="DB26" s="170"/>
      <c r="DC26" s="168">
        <v>5000</v>
      </c>
      <c r="DD26" s="169"/>
      <c r="DE26" s="169"/>
      <c r="DF26" s="170"/>
      <c r="DG26" s="140"/>
      <c r="DH26" s="141"/>
      <c r="DI26" s="141"/>
      <c r="DJ26" s="142"/>
      <c r="DK26" s="177"/>
      <c r="DL26" s="177"/>
      <c r="DM26" s="177"/>
      <c r="DN26" s="177"/>
      <c r="DO26" s="177"/>
      <c r="DP26" s="177"/>
      <c r="DQ26" s="177"/>
      <c r="DR26" s="177"/>
      <c r="DS26" s="177"/>
      <c r="DT26" s="177"/>
      <c r="DU26" s="125"/>
      <c r="DV26" s="125"/>
      <c r="DW26" s="125"/>
      <c r="DX26" s="183"/>
      <c r="DY26" s="325"/>
      <c r="DZ26" s="184"/>
      <c r="EA26" s="573"/>
      <c r="EB26" s="574"/>
      <c r="EC26" s="575"/>
      <c r="ED26" s="573"/>
      <c r="EE26" s="574"/>
      <c r="EF26" s="576"/>
    </row>
    <row r="27" spans="1:138">
      <c r="B27" s="528">
        <v>4</v>
      </c>
      <c r="C27" s="272"/>
      <c r="D27" s="271"/>
      <c r="E27" s="272"/>
      <c r="F27" s="273"/>
      <c r="G27" s="268" t="s">
        <v>149</v>
      </c>
      <c r="H27" s="269"/>
      <c r="I27" s="269"/>
      <c r="J27" s="269"/>
      <c r="K27" s="269"/>
      <c r="L27" s="270"/>
      <c r="M27" s="274"/>
      <c r="N27" s="274"/>
      <c r="O27" s="274"/>
      <c r="P27" s="274"/>
      <c r="Q27" s="274"/>
      <c r="R27" s="274"/>
      <c r="S27" s="274"/>
      <c r="T27" s="274"/>
      <c r="U27" s="274"/>
      <c r="V27" s="274"/>
      <c r="W27" s="299" t="s">
        <v>83</v>
      </c>
      <c r="X27" s="300"/>
      <c r="Y27" s="301"/>
      <c r="Z27" s="299"/>
      <c r="AA27" s="300"/>
      <c r="AB27" s="301"/>
      <c r="AC27" s="299"/>
      <c r="AD27" s="300"/>
      <c r="AE27" s="301"/>
      <c r="AF27" s="132"/>
      <c r="AG27" s="133"/>
      <c r="AH27" s="134"/>
      <c r="AI27" s="132"/>
      <c r="AJ27" s="133"/>
      <c r="AK27" s="134"/>
      <c r="AL27" s="132"/>
      <c r="AM27" s="133"/>
      <c r="AN27" s="134"/>
      <c r="AO27" s="132"/>
      <c r="AP27" s="133"/>
      <c r="AQ27" s="134"/>
      <c r="AR27" s="132"/>
      <c r="AS27" s="133"/>
      <c r="AT27" s="134"/>
      <c r="AU27" s="132"/>
      <c r="AV27" s="133"/>
      <c r="AW27" s="134"/>
      <c r="AX27" s="132"/>
      <c r="AY27" s="133"/>
      <c r="AZ27" s="134"/>
      <c r="BA27" s="132"/>
      <c r="BB27" s="133"/>
      <c r="BC27" s="134"/>
      <c r="BD27" s="132"/>
      <c r="BE27" s="133"/>
      <c r="BF27" s="134"/>
      <c r="BG27" s="159" t="s">
        <v>113</v>
      </c>
      <c r="BH27" s="158"/>
      <c r="BI27" s="158"/>
      <c r="BJ27" s="155" t="s">
        <v>25</v>
      </c>
      <c r="BK27" s="155"/>
      <c r="BL27" s="155"/>
      <c r="BM27" s="156">
        <v>400</v>
      </c>
      <c r="BN27" s="156"/>
      <c r="BO27" s="156"/>
      <c r="BP27" s="156"/>
      <c r="BQ27" s="156">
        <v>4000</v>
      </c>
      <c r="BR27" s="156"/>
      <c r="BS27" s="156"/>
      <c r="BT27" s="156"/>
      <c r="BU27" s="156"/>
      <c r="BV27" s="156"/>
      <c r="BW27" s="156"/>
      <c r="BX27" s="156"/>
      <c r="BY27" s="149">
        <f t="shared" si="0"/>
        <v>4000</v>
      </c>
      <c r="BZ27" s="150"/>
      <c r="CA27" s="150"/>
      <c r="CB27" s="151"/>
      <c r="CC27" s="563"/>
      <c r="CD27" s="564"/>
      <c r="CE27" s="564"/>
      <c r="CF27" s="565"/>
      <c r="CG27" s="202">
        <v>30</v>
      </c>
      <c r="CH27" s="169"/>
      <c r="CI27" s="169"/>
      <c r="CJ27" s="168">
        <v>30</v>
      </c>
      <c r="CK27" s="169"/>
      <c r="CL27" s="170"/>
      <c r="CM27" s="156">
        <v>3000</v>
      </c>
      <c r="CN27" s="156"/>
      <c r="CO27" s="156"/>
      <c r="CP27" s="156"/>
      <c r="CQ27" s="156">
        <v>2000</v>
      </c>
      <c r="CR27" s="156"/>
      <c r="CS27" s="156"/>
      <c r="CT27" s="156"/>
      <c r="CU27" s="347" t="s">
        <v>79</v>
      </c>
      <c r="CV27" s="348"/>
      <c r="CW27" s="348"/>
      <c r="CX27" s="349"/>
      <c r="CY27" s="168">
        <v>2000</v>
      </c>
      <c r="CZ27" s="169"/>
      <c r="DA27" s="169"/>
      <c r="DB27" s="170"/>
      <c r="DC27" s="168">
        <v>2000</v>
      </c>
      <c r="DD27" s="169"/>
      <c r="DE27" s="169"/>
      <c r="DF27" s="170"/>
      <c r="DG27" s="140"/>
      <c r="DH27" s="141"/>
      <c r="DI27" s="141"/>
      <c r="DJ27" s="142"/>
      <c r="DK27" s="177"/>
      <c r="DL27" s="177"/>
      <c r="DM27" s="177"/>
      <c r="DN27" s="177"/>
      <c r="DO27" s="177"/>
      <c r="DP27" s="177"/>
      <c r="DQ27" s="177"/>
      <c r="DR27" s="177"/>
      <c r="DS27" s="177"/>
      <c r="DT27" s="177"/>
      <c r="DU27" s="125"/>
      <c r="DV27" s="125"/>
      <c r="DW27" s="125"/>
      <c r="DX27" s="183"/>
      <c r="DY27" s="325"/>
      <c r="DZ27" s="184"/>
      <c r="EA27" s="573"/>
      <c r="EB27" s="574"/>
      <c r="EC27" s="575"/>
      <c r="ED27" s="573"/>
      <c r="EE27" s="574"/>
      <c r="EF27" s="576"/>
    </row>
    <row r="28" spans="1:138">
      <c r="B28" s="528">
        <v>5</v>
      </c>
      <c r="C28" s="272"/>
      <c r="D28" s="271"/>
      <c r="E28" s="272"/>
      <c r="F28" s="273"/>
      <c r="G28" s="268" t="s">
        <v>149</v>
      </c>
      <c r="H28" s="269"/>
      <c r="I28" s="269"/>
      <c r="J28" s="269"/>
      <c r="K28" s="269"/>
      <c r="L28" s="270"/>
      <c r="M28" s="274"/>
      <c r="N28" s="274"/>
      <c r="O28" s="274"/>
      <c r="P28" s="274"/>
      <c r="Q28" s="274"/>
      <c r="R28" s="274"/>
      <c r="S28" s="274"/>
      <c r="T28" s="274"/>
      <c r="U28" s="274"/>
      <c r="V28" s="274"/>
      <c r="W28" s="299" t="s">
        <v>83</v>
      </c>
      <c r="X28" s="300"/>
      <c r="Y28" s="301"/>
      <c r="Z28" s="129"/>
      <c r="AA28" s="130"/>
      <c r="AB28" s="131"/>
      <c r="AC28" s="129"/>
      <c r="AD28" s="130"/>
      <c r="AE28" s="131"/>
      <c r="AF28" s="132"/>
      <c r="AG28" s="133"/>
      <c r="AH28" s="134"/>
      <c r="AI28" s="132"/>
      <c r="AJ28" s="133"/>
      <c r="AK28" s="134"/>
      <c r="AL28" s="132"/>
      <c r="AM28" s="133"/>
      <c r="AN28" s="134"/>
      <c r="AO28" s="132"/>
      <c r="AP28" s="133"/>
      <c r="AQ28" s="134"/>
      <c r="AR28" s="132"/>
      <c r="AS28" s="133"/>
      <c r="AT28" s="134"/>
      <c r="AU28" s="132"/>
      <c r="AV28" s="133"/>
      <c r="AW28" s="134"/>
      <c r="AX28" s="132"/>
      <c r="AY28" s="133"/>
      <c r="AZ28" s="134"/>
      <c r="BA28" s="132"/>
      <c r="BB28" s="133"/>
      <c r="BC28" s="134"/>
      <c r="BD28" s="132"/>
      <c r="BE28" s="133"/>
      <c r="BF28" s="134"/>
      <c r="BG28" s="159" t="s">
        <v>114</v>
      </c>
      <c r="BH28" s="158"/>
      <c r="BI28" s="158"/>
      <c r="BJ28" s="155" t="s">
        <v>24</v>
      </c>
      <c r="BK28" s="155"/>
      <c r="BL28" s="155"/>
      <c r="BM28" s="156">
        <v>500</v>
      </c>
      <c r="BN28" s="156"/>
      <c r="BO28" s="156"/>
      <c r="BP28" s="156"/>
      <c r="BQ28" s="156">
        <v>5000</v>
      </c>
      <c r="BR28" s="156"/>
      <c r="BS28" s="156"/>
      <c r="BT28" s="156"/>
      <c r="BU28" s="156"/>
      <c r="BV28" s="156"/>
      <c r="BW28" s="156"/>
      <c r="BX28" s="156"/>
      <c r="BY28" s="149">
        <f t="shared" si="0"/>
        <v>5000</v>
      </c>
      <c r="BZ28" s="150"/>
      <c r="CA28" s="150"/>
      <c r="CB28" s="151"/>
      <c r="CC28" s="563"/>
      <c r="CD28" s="564"/>
      <c r="CE28" s="564"/>
      <c r="CF28" s="565"/>
      <c r="CG28" s="202">
        <v>20</v>
      </c>
      <c r="CH28" s="169"/>
      <c r="CI28" s="169"/>
      <c r="CJ28" s="168">
        <v>20</v>
      </c>
      <c r="CK28" s="169"/>
      <c r="CL28" s="170"/>
      <c r="CM28" s="156">
        <v>4500</v>
      </c>
      <c r="CN28" s="156"/>
      <c r="CO28" s="156"/>
      <c r="CP28" s="156"/>
      <c r="CQ28" s="156">
        <v>4000</v>
      </c>
      <c r="CR28" s="156"/>
      <c r="CS28" s="156"/>
      <c r="CT28" s="156"/>
      <c r="CU28" s="347" t="s">
        <v>80</v>
      </c>
      <c r="CV28" s="348"/>
      <c r="CW28" s="348"/>
      <c r="CX28" s="349"/>
      <c r="CY28" s="168">
        <v>1000</v>
      </c>
      <c r="CZ28" s="169"/>
      <c r="DA28" s="169"/>
      <c r="DB28" s="170"/>
      <c r="DC28" s="168">
        <v>1000</v>
      </c>
      <c r="DD28" s="169"/>
      <c r="DE28" s="169"/>
      <c r="DF28" s="170"/>
      <c r="DG28" s="140"/>
      <c r="DH28" s="141"/>
      <c r="DI28" s="141"/>
      <c r="DJ28" s="142"/>
      <c r="DK28" s="177"/>
      <c r="DL28" s="177"/>
      <c r="DM28" s="177"/>
      <c r="DN28" s="177"/>
      <c r="DO28" s="177"/>
      <c r="DP28" s="177"/>
      <c r="DQ28" s="177"/>
      <c r="DR28" s="177"/>
      <c r="DS28" s="177"/>
      <c r="DT28" s="177"/>
      <c r="DU28" s="125"/>
      <c r="DV28" s="125"/>
      <c r="DW28" s="125"/>
      <c r="DX28" s="183"/>
      <c r="DY28" s="325"/>
      <c r="DZ28" s="184"/>
      <c r="EA28" s="573"/>
      <c r="EB28" s="574"/>
      <c r="EC28" s="575"/>
      <c r="ED28" s="573"/>
      <c r="EE28" s="574"/>
      <c r="EF28" s="576"/>
    </row>
    <row r="29" spans="1:138">
      <c r="B29" s="528">
        <v>6</v>
      </c>
      <c r="C29" s="272"/>
      <c r="D29" s="271"/>
      <c r="E29" s="272"/>
      <c r="F29" s="273"/>
      <c r="G29" s="268" t="s">
        <v>149</v>
      </c>
      <c r="H29" s="269"/>
      <c r="I29" s="269"/>
      <c r="J29" s="269"/>
      <c r="K29" s="269"/>
      <c r="L29" s="270"/>
      <c r="M29" s="274"/>
      <c r="N29" s="274"/>
      <c r="O29" s="274"/>
      <c r="P29" s="274"/>
      <c r="Q29" s="274"/>
      <c r="R29" s="274"/>
      <c r="S29" s="274"/>
      <c r="T29" s="274"/>
      <c r="U29" s="274"/>
      <c r="V29" s="274"/>
      <c r="W29" s="299" t="s">
        <v>83</v>
      </c>
      <c r="X29" s="300"/>
      <c r="Y29" s="301"/>
      <c r="Z29" s="299"/>
      <c r="AA29" s="300"/>
      <c r="AB29" s="301"/>
      <c r="AC29" s="299"/>
      <c r="AD29" s="300"/>
      <c r="AE29" s="301"/>
      <c r="AF29" s="132"/>
      <c r="AG29" s="133"/>
      <c r="AH29" s="134"/>
      <c r="AI29" s="132"/>
      <c r="AJ29" s="133"/>
      <c r="AK29" s="134"/>
      <c r="AL29" s="132"/>
      <c r="AM29" s="133"/>
      <c r="AN29" s="134"/>
      <c r="AO29" s="132"/>
      <c r="AP29" s="133"/>
      <c r="AQ29" s="134"/>
      <c r="AR29" s="132"/>
      <c r="AS29" s="133"/>
      <c r="AT29" s="134"/>
      <c r="AU29" s="132"/>
      <c r="AV29" s="133"/>
      <c r="AW29" s="134"/>
      <c r="AX29" s="132"/>
      <c r="AY29" s="133"/>
      <c r="AZ29" s="134"/>
      <c r="BA29" s="132"/>
      <c r="BB29" s="133"/>
      <c r="BC29" s="134"/>
      <c r="BD29" s="132"/>
      <c r="BE29" s="133"/>
      <c r="BF29" s="134"/>
      <c r="BG29" s="159" t="s">
        <v>114</v>
      </c>
      <c r="BH29" s="158"/>
      <c r="BI29" s="158"/>
      <c r="BJ29" s="155" t="s">
        <v>25</v>
      </c>
      <c r="BK29" s="155"/>
      <c r="BL29" s="155"/>
      <c r="BM29" s="156">
        <v>600</v>
      </c>
      <c r="BN29" s="156"/>
      <c r="BO29" s="156"/>
      <c r="BP29" s="156"/>
      <c r="BQ29" s="156">
        <v>6000</v>
      </c>
      <c r="BR29" s="156"/>
      <c r="BS29" s="156"/>
      <c r="BT29" s="156"/>
      <c r="BU29" s="156"/>
      <c r="BV29" s="156"/>
      <c r="BW29" s="156"/>
      <c r="BX29" s="156"/>
      <c r="BY29" s="149">
        <f t="shared" si="0"/>
        <v>6000</v>
      </c>
      <c r="BZ29" s="150"/>
      <c r="CA29" s="150"/>
      <c r="CB29" s="151"/>
      <c r="CC29" s="563"/>
      <c r="CD29" s="564"/>
      <c r="CE29" s="564"/>
      <c r="CF29" s="565"/>
      <c r="CG29" s="202">
        <v>20</v>
      </c>
      <c r="CH29" s="169"/>
      <c r="CI29" s="169"/>
      <c r="CJ29" s="168">
        <v>20</v>
      </c>
      <c r="CK29" s="169"/>
      <c r="CL29" s="170"/>
      <c r="CM29" s="156">
        <v>2000</v>
      </c>
      <c r="CN29" s="156"/>
      <c r="CO29" s="156"/>
      <c r="CP29" s="156"/>
      <c r="CQ29" s="156">
        <v>500</v>
      </c>
      <c r="CR29" s="156"/>
      <c r="CS29" s="156"/>
      <c r="CT29" s="156"/>
      <c r="CU29" s="347" t="s">
        <v>80</v>
      </c>
      <c r="CV29" s="348"/>
      <c r="CW29" s="348"/>
      <c r="CX29" s="349"/>
      <c r="CY29" s="168">
        <v>1000</v>
      </c>
      <c r="CZ29" s="169"/>
      <c r="DA29" s="169"/>
      <c r="DB29" s="170"/>
      <c r="DC29" s="168">
        <v>1000</v>
      </c>
      <c r="DD29" s="169"/>
      <c r="DE29" s="169"/>
      <c r="DF29" s="170"/>
      <c r="DG29" s="140"/>
      <c r="DH29" s="141"/>
      <c r="DI29" s="141"/>
      <c r="DJ29" s="142"/>
      <c r="DK29" s="177"/>
      <c r="DL29" s="177"/>
      <c r="DM29" s="177"/>
      <c r="DN29" s="177"/>
      <c r="DO29" s="177"/>
      <c r="DP29" s="177"/>
      <c r="DQ29" s="177"/>
      <c r="DR29" s="177"/>
      <c r="DS29" s="177"/>
      <c r="DT29" s="177"/>
      <c r="DU29" s="125"/>
      <c r="DV29" s="125"/>
      <c r="DW29" s="125"/>
      <c r="DX29" s="183"/>
      <c r="DY29" s="325"/>
      <c r="DZ29" s="184"/>
      <c r="EA29" s="573"/>
      <c r="EB29" s="574"/>
      <c r="EC29" s="575"/>
      <c r="ED29" s="573"/>
      <c r="EE29" s="574"/>
      <c r="EF29" s="576"/>
    </row>
    <row r="30" spans="1:138">
      <c r="B30" s="528">
        <v>7</v>
      </c>
      <c r="C30" s="272"/>
      <c r="D30" s="271"/>
      <c r="E30" s="272"/>
      <c r="F30" s="273"/>
      <c r="G30" s="597" t="s">
        <v>145</v>
      </c>
      <c r="H30" s="598"/>
      <c r="I30" s="598"/>
      <c r="J30" s="598"/>
      <c r="K30" s="598"/>
      <c r="L30" s="599"/>
      <c r="M30" s="143"/>
      <c r="N30" s="144"/>
      <c r="O30" s="144"/>
      <c r="P30" s="144"/>
      <c r="Q30" s="144"/>
      <c r="R30" s="144"/>
      <c r="S30" s="144"/>
      <c r="T30" s="144"/>
      <c r="U30" s="144"/>
      <c r="V30" s="145"/>
      <c r="W30" s="135" t="s">
        <v>83</v>
      </c>
      <c r="X30" s="136"/>
      <c r="Y30" s="137"/>
      <c r="Z30" s="135"/>
      <c r="AA30" s="136"/>
      <c r="AB30" s="137"/>
      <c r="AC30" s="135"/>
      <c r="AD30" s="136"/>
      <c r="AE30" s="137"/>
      <c r="AF30" s="135"/>
      <c r="AG30" s="136"/>
      <c r="AH30" s="137"/>
      <c r="AI30" s="135"/>
      <c r="AJ30" s="136"/>
      <c r="AK30" s="137"/>
      <c r="AL30" s="135"/>
      <c r="AM30" s="136"/>
      <c r="AN30" s="137"/>
      <c r="AO30" s="135"/>
      <c r="AP30" s="136"/>
      <c r="AQ30" s="137"/>
      <c r="AR30" s="135"/>
      <c r="AS30" s="136"/>
      <c r="AT30" s="137"/>
      <c r="AU30" s="135"/>
      <c r="AV30" s="136"/>
      <c r="AW30" s="137"/>
      <c r="AX30" s="135"/>
      <c r="AY30" s="136"/>
      <c r="AZ30" s="137"/>
      <c r="BA30" s="135"/>
      <c r="BB30" s="136"/>
      <c r="BC30" s="137"/>
      <c r="BD30" s="135"/>
      <c r="BE30" s="136"/>
      <c r="BF30" s="137"/>
      <c r="BG30" s="159" t="s">
        <v>113</v>
      </c>
      <c r="BH30" s="158"/>
      <c r="BI30" s="158"/>
      <c r="BJ30" s="155" t="s">
        <v>24</v>
      </c>
      <c r="BK30" s="155"/>
      <c r="BL30" s="155"/>
      <c r="BM30" s="156">
        <v>700</v>
      </c>
      <c r="BN30" s="156"/>
      <c r="BO30" s="156"/>
      <c r="BP30" s="156"/>
      <c r="BQ30" s="156">
        <v>7000</v>
      </c>
      <c r="BR30" s="156"/>
      <c r="BS30" s="156"/>
      <c r="BT30" s="156"/>
      <c r="BU30" s="156"/>
      <c r="BV30" s="156"/>
      <c r="BW30" s="156"/>
      <c r="BX30" s="156"/>
      <c r="BY30" s="149">
        <f t="shared" si="0"/>
        <v>7000</v>
      </c>
      <c r="BZ30" s="150"/>
      <c r="CA30" s="150"/>
      <c r="CB30" s="151"/>
      <c r="CC30" s="563"/>
      <c r="CD30" s="564"/>
      <c r="CE30" s="564"/>
      <c r="CF30" s="565"/>
      <c r="CG30" s="202">
        <v>60</v>
      </c>
      <c r="CH30" s="169"/>
      <c r="CI30" s="169"/>
      <c r="CJ30" s="168">
        <v>60</v>
      </c>
      <c r="CK30" s="169"/>
      <c r="CL30" s="170"/>
      <c r="CM30" s="156">
        <v>3000</v>
      </c>
      <c r="CN30" s="156"/>
      <c r="CO30" s="156"/>
      <c r="CP30" s="156"/>
      <c r="CQ30" s="156">
        <v>2000</v>
      </c>
      <c r="CR30" s="156"/>
      <c r="CS30" s="156"/>
      <c r="CT30" s="156"/>
      <c r="CU30" s="347" t="s">
        <v>81</v>
      </c>
      <c r="CV30" s="348"/>
      <c r="CW30" s="348"/>
      <c r="CX30" s="349"/>
      <c r="CY30" s="168">
        <v>1000</v>
      </c>
      <c r="CZ30" s="169"/>
      <c r="DA30" s="169"/>
      <c r="DB30" s="170"/>
      <c r="DC30" s="168">
        <v>1000</v>
      </c>
      <c r="DD30" s="169"/>
      <c r="DE30" s="169"/>
      <c r="DF30" s="170"/>
      <c r="DG30" s="140"/>
      <c r="DH30" s="141"/>
      <c r="DI30" s="141"/>
      <c r="DJ30" s="142"/>
      <c r="DK30" s="177"/>
      <c r="DL30" s="177"/>
      <c r="DM30" s="177"/>
      <c r="DN30" s="177"/>
      <c r="DO30" s="177"/>
      <c r="DP30" s="177"/>
      <c r="DQ30" s="177"/>
      <c r="DR30" s="177"/>
      <c r="DS30" s="177"/>
      <c r="DT30" s="177"/>
      <c r="DU30" s="125"/>
      <c r="DV30" s="125"/>
      <c r="DW30" s="125"/>
      <c r="DX30" s="183"/>
      <c r="DY30" s="325"/>
      <c r="DZ30" s="184"/>
      <c r="EA30" s="573"/>
      <c r="EB30" s="574"/>
      <c r="EC30" s="575"/>
      <c r="ED30" s="573"/>
      <c r="EE30" s="574"/>
      <c r="EF30" s="576"/>
    </row>
    <row r="31" spans="1:138">
      <c r="B31" s="528"/>
      <c r="C31" s="272"/>
      <c r="D31" s="271"/>
      <c r="E31" s="272"/>
      <c r="F31" s="273"/>
      <c r="G31" s="594"/>
      <c r="H31" s="595"/>
      <c r="I31" s="595"/>
      <c r="J31" s="595"/>
      <c r="K31" s="595"/>
      <c r="L31" s="596"/>
      <c r="M31" s="146"/>
      <c r="N31" s="147"/>
      <c r="O31" s="147"/>
      <c r="P31" s="147"/>
      <c r="Q31" s="147"/>
      <c r="R31" s="147"/>
      <c r="S31" s="147"/>
      <c r="T31" s="147"/>
      <c r="U31" s="147"/>
      <c r="V31" s="148"/>
      <c r="W31" s="132"/>
      <c r="X31" s="133"/>
      <c r="Y31" s="134"/>
      <c r="Z31" s="132"/>
      <c r="AA31" s="133"/>
      <c r="AB31" s="134"/>
      <c r="AC31" s="132"/>
      <c r="AD31" s="133"/>
      <c r="AE31" s="134"/>
      <c r="AF31" s="132"/>
      <c r="AG31" s="133"/>
      <c r="AH31" s="134"/>
      <c r="AI31" s="132"/>
      <c r="AJ31" s="133"/>
      <c r="AK31" s="134"/>
      <c r="AL31" s="132"/>
      <c r="AM31" s="133"/>
      <c r="AN31" s="134"/>
      <c r="AO31" s="132"/>
      <c r="AP31" s="133"/>
      <c r="AQ31" s="134"/>
      <c r="AR31" s="132"/>
      <c r="AS31" s="133"/>
      <c r="AT31" s="134"/>
      <c r="AU31" s="132"/>
      <c r="AV31" s="133"/>
      <c r="AW31" s="134"/>
      <c r="AX31" s="132"/>
      <c r="AY31" s="133"/>
      <c r="AZ31" s="134"/>
      <c r="BA31" s="132"/>
      <c r="BB31" s="133"/>
      <c r="BC31" s="134"/>
      <c r="BD31" s="132"/>
      <c r="BE31" s="133"/>
      <c r="BF31" s="134"/>
      <c r="BG31" s="159" t="s">
        <v>113</v>
      </c>
      <c r="BH31" s="158"/>
      <c r="BI31" s="158"/>
      <c r="BJ31" s="155" t="s">
        <v>25</v>
      </c>
      <c r="BK31" s="155"/>
      <c r="BL31" s="155"/>
      <c r="BM31" s="156">
        <v>200</v>
      </c>
      <c r="BN31" s="156"/>
      <c r="BO31" s="156"/>
      <c r="BP31" s="156"/>
      <c r="BQ31" s="156">
        <v>2000</v>
      </c>
      <c r="BR31" s="156"/>
      <c r="BS31" s="156"/>
      <c r="BT31" s="156"/>
      <c r="BU31" s="156"/>
      <c r="BV31" s="156"/>
      <c r="BW31" s="156"/>
      <c r="BX31" s="156"/>
      <c r="BY31" s="149">
        <f t="shared" si="0"/>
        <v>2000</v>
      </c>
      <c r="BZ31" s="150"/>
      <c r="CA31" s="150"/>
      <c r="CB31" s="151"/>
      <c r="CC31" s="563"/>
      <c r="CD31" s="564"/>
      <c r="CE31" s="564"/>
      <c r="CF31" s="565"/>
      <c r="CG31" s="202">
        <v>30</v>
      </c>
      <c r="CH31" s="169"/>
      <c r="CI31" s="169"/>
      <c r="CJ31" s="168">
        <v>30</v>
      </c>
      <c r="CK31" s="169"/>
      <c r="CL31" s="170"/>
      <c r="CM31" s="156">
        <v>4000</v>
      </c>
      <c r="CN31" s="156"/>
      <c r="CO31" s="156"/>
      <c r="CP31" s="156"/>
      <c r="CQ31" s="156">
        <v>2000</v>
      </c>
      <c r="CR31" s="156"/>
      <c r="CS31" s="156"/>
      <c r="CT31" s="156"/>
      <c r="CU31" s="347" t="s">
        <v>81</v>
      </c>
      <c r="CV31" s="348"/>
      <c r="CW31" s="348"/>
      <c r="CX31" s="349"/>
      <c r="CY31" s="168">
        <v>4000</v>
      </c>
      <c r="CZ31" s="169"/>
      <c r="DA31" s="169"/>
      <c r="DB31" s="170"/>
      <c r="DC31" s="168">
        <v>4000</v>
      </c>
      <c r="DD31" s="169"/>
      <c r="DE31" s="169"/>
      <c r="DF31" s="170"/>
      <c r="DG31" s="140"/>
      <c r="DH31" s="141"/>
      <c r="DI31" s="141"/>
      <c r="DJ31" s="142"/>
      <c r="DK31" s="177"/>
      <c r="DL31" s="177"/>
      <c r="DM31" s="177"/>
      <c r="DN31" s="177"/>
      <c r="DO31" s="177"/>
      <c r="DP31" s="177"/>
      <c r="DQ31" s="177"/>
      <c r="DR31" s="177"/>
      <c r="DS31" s="177"/>
      <c r="DT31" s="177"/>
      <c r="DU31" s="125"/>
      <c r="DV31" s="125"/>
      <c r="DW31" s="125"/>
      <c r="DX31" s="183"/>
      <c r="DY31" s="325"/>
      <c r="DZ31" s="184"/>
      <c r="EA31" s="573"/>
      <c r="EB31" s="574"/>
      <c r="EC31" s="575"/>
      <c r="ED31" s="573"/>
      <c r="EE31" s="574"/>
      <c r="EF31" s="576"/>
    </row>
    <row r="32" spans="1:138">
      <c r="B32" s="528">
        <v>8</v>
      </c>
      <c r="C32" s="272"/>
      <c r="D32" s="271"/>
      <c r="E32" s="272"/>
      <c r="F32" s="273"/>
      <c r="G32" s="268" t="s">
        <v>149</v>
      </c>
      <c r="H32" s="269"/>
      <c r="I32" s="269"/>
      <c r="J32" s="269"/>
      <c r="K32" s="269"/>
      <c r="L32" s="270"/>
      <c r="M32" s="274"/>
      <c r="N32" s="274"/>
      <c r="O32" s="274"/>
      <c r="P32" s="274"/>
      <c r="Q32" s="274"/>
      <c r="R32" s="274"/>
      <c r="S32" s="274"/>
      <c r="T32" s="274"/>
      <c r="U32" s="274"/>
      <c r="V32" s="274"/>
      <c r="W32" s="299"/>
      <c r="X32" s="300"/>
      <c r="Y32" s="301"/>
      <c r="Z32" s="299"/>
      <c r="AA32" s="300"/>
      <c r="AB32" s="301"/>
      <c r="AC32" s="299"/>
      <c r="AD32" s="300"/>
      <c r="AE32" s="301"/>
      <c r="AF32" s="132"/>
      <c r="AG32" s="133"/>
      <c r="AH32" s="134"/>
      <c r="AI32" s="132"/>
      <c r="AJ32" s="133"/>
      <c r="AK32" s="134"/>
      <c r="AL32" s="132"/>
      <c r="AM32" s="133"/>
      <c r="AN32" s="134"/>
      <c r="AO32" s="132"/>
      <c r="AP32" s="133"/>
      <c r="AQ32" s="134"/>
      <c r="AR32" s="132"/>
      <c r="AS32" s="133"/>
      <c r="AT32" s="134"/>
      <c r="AU32" s="132"/>
      <c r="AV32" s="133"/>
      <c r="AW32" s="134"/>
      <c r="AX32" s="132"/>
      <c r="AY32" s="133"/>
      <c r="AZ32" s="134"/>
      <c r="BA32" s="132"/>
      <c r="BB32" s="133"/>
      <c r="BC32" s="134"/>
      <c r="BD32" s="132"/>
      <c r="BE32" s="133"/>
      <c r="BF32" s="134"/>
      <c r="BG32" s="159"/>
      <c r="BH32" s="158"/>
      <c r="BI32" s="158"/>
      <c r="BJ32" s="155"/>
      <c r="BK32" s="155"/>
      <c r="BL32" s="155"/>
      <c r="BM32" s="156"/>
      <c r="BN32" s="156"/>
      <c r="BO32" s="156"/>
      <c r="BP32" s="156"/>
      <c r="BQ32" s="156"/>
      <c r="BR32" s="156"/>
      <c r="BS32" s="156"/>
      <c r="BT32" s="156"/>
      <c r="BU32" s="156"/>
      <c r="BV32" s="156"/>
      <c r="BW32" s="156"/>
      <c r="BX32" s="156"/>
      <c r="BY32" s="149">
        <f t="shared" si="0"/>
        <v>0</v>
      </c>
      <c r="BZ32" s="150"/>
      <c r="CA32" s="150"/>
      <c r="CB32" s="151"/>
      <c r="CC32" s="563"/>
      <c r="CD32" s="564"/>
      <c r="CE32" s="564"/>
      <c r="CF32" s="565"/>
      <c r="CG32" s="202">
        <v>50</v>
      </c>
      <c r="CH32" s="169"/>
      <c r="CI32" s="169"/>
      <c r="CJ32" s="168">
        <v>52</v>
      </c>
      <c r="CK32" s="169"/>
      <c r="CL32" s="170"/>
      <c r="CM32" s="156">
        <v>10000</v>
      </c>
      <c r="CN32" s="156"/>
      <c r="CO32" s="156"/>
      <c r="CP32" s="156"/>
      <c r="CQ32" s="156">
        <v>12000</v>
      </c>
      <c r="CR32" s="156"/>
      <c r="CS32" s="156"/>
      <c r="CT32" s="156"/>
      <c r="CU32" s="347" t="s">
        <v>77</v>
      </c>
      <c r="CV32" s="348"/>
      <c r="CW32" s="348"/>
      <c r="CX32" s="349"/>
      <c r="CY32" s="168">
        <v>40000</v>
      </c>
      <c r="CZ32" s="169"/>
      <c r="DA32" s="169"/>
      <c r="DB32" s="170"/>
      <c r="DC32" s="168">
        <v>45000</v>
      </c>
      <c r="DD32" s="169"/>
      <c r="DE32" s="169"/>
      <c r="DF32" s="170"/>
      <c r="DG32" s="140"/>
      <c r="DH32" s="141"/>
      <c r="DI32" s="141"/>
      <c r="DJ32" s="142"/>
      <c r="DK32" s="177"/>
      <c r="DL32" s="177"/>
      <c r="DM32" s="177"/>
      <c r="DN32" s="177"/>
      <c r="DO32" s="177"/>
      <c r="DP32" s="177"/>
      <c r="DQ32" s="177"/>
      <c r="DR32" s="177"/>
      <c r="DS32" s="177"/>
      <c r="DT32" s="177"/>
      <c r="DU32" s="125"/>
      <c r="DV32" s="125"/>
      <c r="DW32" s="125"/>
      <c r="DX32" s="183"/>
      <c r="DY32" s="325"/>
      <c r="DZ32" s="184"/>
      <c r="EA32" s="573"/>
      <c r="EB32" s="574"/>
      <c r="EC32" s="575"/>
      <c r="ED32" s="573"/>
      <c r="EE32" s="574"/>
      <c r="EF32" s="576"/>
    </row>
    <row r="33" spans="2:149">
      <c r="B33" s="528">
        <v>9</v>
      </c>
      <c r="C33" s="272"/>
      <c r="D33" s="271"/>
      <c r="E33" s="272"/>
      <c r="F33" s="273"/>
      <c r="G33" s="268" t="s">
        <v>149</v>
      </c>
      <c r="H33" s="269"/>
      <c r="I33" s="269"/>
      <c r="J33" s="269"/>
      <c r="K33" s="269"/>
      <c r="L33" s="270"/>
      <c r="M33" s="274"/>
      <c r="N33" s="274"/>
      <c r="O33" s="274"/>
      <c r="P33" s="274"/>
      <c r="Q33" s="274"/>
      <c r="R33" s="274"/>
      <c r="S33" s="274"/>
      <c r="T33" s="274"/>
      <c r="U33" s="274"/>
      <c r="V33" s="274"/>
      <c r="W33" s="299"/>
      <c r="X33" s="300"/>
      <c r="Y33" s="301"/>
      <c r="Z33" s="132"/>
      <c r="AA33" s="133"/>
      <c r="AB33" s="134"/>
      <c r="AC33" s="132"/>
      <c r="AD33" s="133"/>
      <c r="AE33" s="134"/>
      <c r="AF33" s="132"/>
      <c r="AG33" s="133"/>
      <c r="AH33" s="134"/>
      <c r="AI33" s="132"/>
      <c r="AJ33" s="133"/>
      <c r="AK33" s="134"/>
      <c r="AL33" s="132"/>
      <c r="AM33" s="133"/>
      <c r="AN33" s="134"/>
      <c r="AO33" s="132"/>
      <c r="AP33" s="133"/>
      <c r="AQ33" s="134"/>
      <c r="AR33" s="132"/>
      <c r="AS33" s="133"/>
      <c r="AT33" s="134"/>
      <c r="AU33" s="132"/>
      <c r="AV33" s="133"/>
      <c r="AW33" s="134"/>
      <c r="AX33" s="132"/>
      <c r="AY33" s="133"/>
      <c r="AZ33" s="134"/>
      <c r="BA33" s="132"/>
      <c r="BB33" s="133"/>
      <c r="BC33" s="134"/>
      <c r="BD33" s="132"/>
      <c r="BE33" s="133"/>
      <c r="BF33" s="134"/>
      <c r="BG33" s="159"/>
      <c r="BH33" s="158"/>
      <c r="BI33" s="158"/>
      <c r="BJ33" s="155"/>
      <c r="BK33" s="155"/>
      <c r="BL33" s="155"/>
      <c r="BM33" s="156"/>
      <c r="BN33" s="156"/>
      <c r="BO33" s="156"/>
      <c r="BP33" s="156"/>
      <c r="BQ33" s="156"/>
      <c r="BR33" s="156"/>
      <c r="BS33" s="156"/>
      <c r="BT33" s="156"/>
      <c r="BU33" s="156"/>
      <c r="BV33" s="156"/>
      <c r="BW33" s="156"/>
      <c r="BX33" s="156"/>
      <c r="BY33" s="149">
        <f t="shared" si="0"/>
        <v>0</v>
      </c>
      <c r="BZ33" s="150"/>
      <c r="CA33" s="150"/>
      <c r="CB33" s="151"/>
      <c r="CC33" s="563"/>
      <c r="CD33" s="564"/>
      <c r="CE33" s="564"/>
      <c r="CF33" s="565"/>
      <c r="CG33" s="202">
        <v>20</v>
      </c>
      <c r="CH33" s="169"/>
      <c r="CI33" s="170"/>
      <c r="CJ33" s="168">
        <v>0</v>
      </c>
      <c r="CK33" s="169"/>
      <c r="CL33" s="170"/>
      <c r="CM33" s="156">
        <v>12000</v>
      </c>
      <c r="CN33" s="156"/>
      <c r="CO33" s="156"/>
      <c r="CP33" s="156"/>
      <c r="CQ33" s="156">
        <v>0</v>
      </c>
      <c r="CR33" s="156"/>
      <c r="CS33" s="156"/>
      <c r="CT33" s="156"/>
      <c r="CU33" s="347" t="s">
        <v>77</v>
      </c>
      <c r="CV33" s="348"/>
      <c r="CW33" s="348"/>
      <c r="CX33" s="349"/>
      <c r="CY33" s="168">
        <v>50000</v>
      </c>
      <c r="CZ33" s="169"/>
      <c r="DA33" s="169"/>
      <c r="DB33" s="170"/>
      <c r="DC33" s="168">
        <v>55000</v>
      </c>
      <c r="DD33" s="169"/>
      <c r="DE33" s="169"/>
      <c r="DF33" s="170"/>
      <c r="DG33" s="140"/>
      <c r="DH33" s="141"/>
      <c r="DI33" s="141"/>
      <c r="DJ33" s="142"/>
      <c r="DK33" s="177"/>
      <c r="DL33" s="177"/>
      <c r="DM33" s="177"/>
      <c r="DN33" s="177"/>
      <c r="DO33" s="177"/>
      <c r="DP33" s="177"/>
      <c r="DQ33" s="177"/>
      <c r="DR33" s="177"/>
      <c r="DS33" s="177"/>
      <c r="DT33" s="177"/>
      <c r="DU33" s="125"/>
      <c r="DV33" s="125"/>
      <c r="DW33" s="125"/>
      <c r="DX33" s="183"/>
      <c r="DY33" s="325"/>
      <c r="DZ33" s="184"/>
      <c r="EA33" s="573"/>
      <c r="EB33" s="574"/>
      <c r="EC33" s="575"/>
      <c r="ED33" s="573"/>
      <c r="EE33" s="574"/>
      <c r="EF33" s="576"/>
    </row>
    <row r="34" spans="2:149">
      <c r="B34" s="528">
        <v>10</v>
      </c>
      <c r="C34" s="272"/>
      <c r="D34" s="271"/>
      <c r="E34" s="272"/>
      <c r="F34" s="273"/>
      <c r="G34" s="533" t="s">
        <v>148</v>
      </c>
      <c r="H34" s="534"/>
      <c r="I34" s="534"/>
      <c r="J34" s="534"/>
      <c r="K34" s="534"/>
      <c r="L34" s="535"/>
      <c r="M34" s="274"/>
      <c r="N34" s="274"/>
      <c r="O34" s="274"/>
      <c r="P34" s="274"/>
      <c r="Q34" s="274"/>
      <c r="R34" s="274"/>
      <c r="S34" s="274"/>
      <c r="T34" s="274"/>
      <c r="U34" s="274"/>
      <c r="V34" s="274"/>
      <c r="W34" s="530" t="s">
        <v>83</v>
      </c>
      <c r="X34" s="531"/>
      <c r="Y34" s="532"/>
      <c r="Z34" s="132"/>
      <c r="AA34" s="133"/>
      <c r="AB34" s="134"/>
      <c r="AC34" s="132"/>
      <c r="AD34" s="133"/>
      <c r="AE34" s="134"/>
      <c r="AF34" s="132"/>
      <c r="AG34" s="133"/>
      <c r="AH34" s="134"/>
      <c r="AI34" s="132"/>
      <c r="AJ34" s="133"/>
      <c r="AK34" s="134"/>
      <c r="AL34" s="132"/>
      <c r="AM34" s="133"/>
      <c r="AN34" s="134"/>
      <c r="AO34" s="132"/>
      <c r="AP34" s="133"/>
      <c r="AQ34" s="134"/>
      <c r="AR34" s="132"/>
      <c r="AS34" s="133"/>
      <c r="AT34" s="134"/>
      <c r="AU34" s="132"/>
      <c r="AV34" s="133"/>
      <c r="AW34" s="134"/>
      <c r="AX34" s="132"/>
      <c r="AY34" s="133"/>
      <c r="AZ34" s="134"/>
      <c r="BA34" s="132"/>
      <c r="BB34" s="133"/>
      <c r="BC34" s="134"/>
      <c r="BD34" s="132"/>
      <c r="BE34" s="133"/>
      <c r="BF34" s="134"/>
      <c r="BG34" s="377" t="s">
        <v>115</v>
      </c>
      <c r="BH34" s="378"/>
      <c r="BI34" s="378"/>
      <c r="BJ34" s="379" t="s">
        <v>24</v>
      </c>
      <c r="BK34" s="379"/>
      <c r="BL34" s="379"/>
      <c r="BM34" s="238">
        <v>100</v>
      </c>
      <c r="BN34" s="238"/>
      <c r="BO34" s="238"/>
      <c r="BP34" s="238"/>
      <c r="BQ34" s="238">
        <v>1000</v>
      </c>
      <c r="BR34" s="238"/>
      <c r="BS34" s="238"/>
      <c r="BT34" s="238"/>
      <c r="BU34" s="238"/>
      <c r="BV34" s="238"/>
      <c r="BW34" s="238"/>
      <c r="BX34" s="238"/>
      <c r="BY34" s="560">
        <f t="shared" si="0"/>
        <v>1000</v>
      </c>
      <c r="BZ34" s="561"/>
      <c r="CA34" s="561"/>
      <c r="CB34" s="562"/>
      <c r="CC34" s="116"/>
      <c r="CD34" s="117"/>
      <c r="CE34" s="117"/>
      <c r="CF34" s="118"/>
      <c r="CG34" s="313">
        <v>20</v>
      </c>
      <c r="CH34" s="314"/>
      <c r="CI34" s="315"/>
      <c r="CJ34" s="316">
        <v>0</v>
      </c>
      <c r="CK34" s="314"/>
      <c r="CL34" s="315"/>
      <c r="CM34" s="238">
        <v>12000</v>
      </c>
      <c r="CN34" s="238"/>
      <c r="CO34" s="238"/>
      <c r="CP34" s="238"/>
      <c r="CQ34" s="238">
        <v>0</v>
      </c>
      <c r="CR34" s="238"/>
      <c r="CS34" s="238"/>
      <c r="CT34" s="238"/>
      <c r="CU34" s="344" t="s">
        <v>77</v>
      </c>
      <c r="CV34" s="345"/>
      <c r="CW34" s="345"/>
      <c r="CX34" s="346"/>
      <c r="CY34" s="316">
        <v>50000</v>
      </c>
      <c r="CZ34" s="314"/>
      <c r="DA34" s="314"/>
      <c r="DB34" s="315"/>
      <c r="DC34" s="316">
        <v>55000</v>
      </c>
      <c r="DD34" s="314"/>
      <c r="DE34" s="314"/>
      <c r="DF34" s="315"/>
      <c r="DG34" s="140"/>
      <c r="DH34" s="141"/>
      <c r="DI34" s="141"/>
      <c r="DJ34" s="142"/>
      <c r="DK34" s="177"/>
      <c r="DL34" s="177"/>
      <c r="DM34" s="177"/>
      <c r="DN34" s="177"/>
      <c r="DO34" s="177"/>
      <c r="DP34" s="177"/>
      <c r="DQ34" s="177"/>
      <c r="DR34" s="177"/>
      <c r="DS34" s="177"/>
      <c r="DT34" s="177"/>
      <c r="DU34" s="125"/>
      <c r="DV34" s="125"/>
      <c r="DW34" s="125"/>
      <c r="DX34" s="183"/>
      <c r="DY34" s="325"/>
      <c r="DZ34" s="184"/>
      <c r="EA34" s="573"/>
      <c r="EB34" s="574"/>
      <c r="EC34" s="575"/>
      <c r="ED34" s="573"/>
      <c r="EE34" s="574"/>
      <c r="EF34" s="576"/>
    </row>
    <row r="35" spans="2:149">
      <c r="B35" s="528"/>
      <c r="C35" s="272"/>
      <c r="D35" s="271"/>
      <c r="E35" s="272"/>
      <c r="F35" s="273"/>
      <c r="G35" s="183"/>
      <c r="H35" s="325"/>
      <c r="I35" s="325"/>
      <c r="J35" s="325"/>
      <c r="K35" s="325"/>
      <c r="L35" s="184"/>
      <c r="M35" s="274"/>
      <c r="N35" s="274"/>
      <c r="O35" s="274"/>
      <c r="P35" s="274"/>
      <c r="Q35" s="274"/>
      <c r="R35" s="274"/>
      <c r="S35" s="274"/>
      <c r="T35" s="274"/>
      <c r="U35" s="274"/>
      <c r="V35" s="274"/>
      <c r="W35" s="299"/>
      <c r="X35" s="300"/>
      <c r="Y35" s="301"/>
      <c r="Z35" s="132"/>
      <c r="AA35" s="133"/>
      <c r="AB35" s="134"/>
      <c r="AC35" s="132"/>
      <c r="AD35" s="133"/>
      <c r="AE35" s="134"/>
      <c r="AF35" s="132"/>
      <c r="AG35" s="133"/>
      <c r="AH35" s="134"/>
      <c r="AI35" s="132"/>
      <c r="AJ35" s="133"/>
      <c r="AK35" s="134"/>
      <c r="AL35" s="132"/>
      <c r="AM35" s="133"/>
      <c r="AN35" s="134"/>
      <c r="AO35" s="132"/>
      <c r="AP35" s="133"/>
      <c r="AQ35" s="134"/>
      <c r="AR35" s="132"/>
      <c r="AS35" s="133"/>
      <c r="AT35" s="134"/>
      <c r="AU35" s="132"/>
      <c r="AV35" s="133"/>
      <c r="AW35" s="134"/>
      <c r="AX35" s="132"/>
      <c r="AY35" s="133"/>
      <c r="AZ35" s="134"/>
      <c r="BA35" s="132"/>
      <c r="BB35" s="133"/>
      <c r="BC35" s="134"/>
      <c r="BD35" s="132"/>
      <c r="BE35" s="133"/>
      <c r="BF35" s="134"/>
      <c r="BG35" s="323"/>
      <c r="BH35" s="324"/>
      <c r="BI35" s="324"/>
      <c r="BJ35" s="160"/>
      <c r="BK35" s="160"/>
      <c r="BL35" s="160"/>
      <c r="BM35" s="309"/>
      <c r="BN35" s="309"/>
      <c r="BO35" s="309"/>
      <c r="BP35" s="309"/>
      <c r="BQ35" s="309"/>
      <c r="BR35" s="309"/>
      <c r="BS35" s="309"/>
      <c r="BT35" s="309"/>
      <c r="BU35" s="309"/>
      <c r="BV35" s="309"/>
      <c r="BW35" s="309"/>
      <c r="BX35" s="309"/>
      <c r="BY35" s="310">
        <f t="shared" si="0"/>
        <v>0</v>
      </c>
      <c r="BZ35" s="311"/>
      <c r="CA35" s="311"/>
      <c r="CB35" s="312"/>
      <c r="CC35" s="569"/>
      <c r="CD35" s="570"/>
      <c r="CE35" s="570"/>
      <c r="CF35" s="571"/>
      <c r="CG35" s="203"/>
      <c r="CH35" s="141"/>
      <c r="CI35" s="142"/>
      <c r="CJ35" s="140"/>
      <c r="CK35" s="141"/>
      <c r="CL35" s="142"/>
      <c r="CM35" s="309"/>
      <c r="CN35" s="309"/>
      <c r="CO35" s="309"/>
      <c r="CP35" s="309"/>
      <c r="CQ35" s="309"/>
      <c r="CR35" s="309"/>
      <c r="CS35" s="309"/>
      <c r="CT35" s="309"/>
      <c r="CU35" s="212"/>
      <c r="CV35" s="213"/>
      <c r="CW35" s="213"/>
      <c r="CX35" s="214"/>
      <c r="CY35" s="212"/>
      <c r="CZ35" s="213"/>
      <c r="DA35" s="213"/>
      <c r="DB35" s="214"/>
      <c r="DC35" s="212"/>
      <c r="DD35" s="213"/>
      <c r="DE35" s="213"/>
      <c r="DF35" s="214"/>
      <c r="DG35" s="140"/>
      <c r="DH35" s="141"/>
      <c r="DI35" s="141"/>
      <c r="DJ35" s="142"/>
      <c r="DK35" s="177"/>
      <c r="DL35" s="177"/>
      <c r="DM35" s="177"/>
      <c r="DN35" s="177"/>
      <c r="DO35" s="177"/>
      <c r="DP35" s="177"/>
      <c r="DQ35" s="177"/>
      <c r="DR35" s="177"/>
      <c r="DS35" s="177"/>
      <c r="DT35" s="177"/>
      <c r="DU35" s="125"/>
      <c r="DV35" s="125"/>
      <c r="DW35" s="125"/>
      <c r="DX35" s="183"/>
      <c r="DY35" s="325"/>
      <c r="DZ35" s="184"/>
      <c r="EA35" s="573"/>
      <c r="EB35" s="574"/>
      <c r="EC35" s="575"/>
      <c r="ED35" s="573"/>
      <c r="EE35" s="574"/>
      <c r="EF35" s="576"/>
    </row>
    <row r="36" spans="2:149" ht="14.25" thickBot="1">
      <c r="B36" s="529"/>
      <c r="C36" s="144"/>
      <c r="D36" s="326"/>
      <c r="E36" s="327"/>
      <c r="F36" s="328"/>
      <c r="G36" s="334"/>
      <c r="H36" s="335"/>
      <c r="I36" s="335"/>
      <c r="J36" s="335"/>
      <c r="K36" s="335"/>
      <c r="L36" s="336"/>
      <c r="M36" s="329"/>
      <c r="N36" s="329"/>
      <c r="O36" s="329"/>
      <c r="P36" s="329"/>
      <c r="Q36" s="329"/>
      <c r="R36" s="329"/>
      <c r="S36" s="329"/>
      <c r="T36" s="329"/>
      <c r="U36" s="329"/>
      <c r="V36" s="329"/>
      <c r="W36" s="536"/>
      <c r="X36" s="537"/>
      <c r="Y36" s="538"/>
      <c r="Z36" s="48"/>
      <c r="AA36" s="49"/>
      <c r="AB36" s="49"/>
      <c r="AC36" s="48"/>
      <c r="AD36" s="49"/>
      <c r="AE36" s="49"/>
      <c r="AF36" s="48"/>
      <c r="AG36" s="49"/>
      <c r="AH36" s="49"/>
      <c r="AI36" s="48"/>
      <c r="AJ36" s="49"/>
      <c r="AK36" s="49"/>
      <c r="AL36" s="48"/>
      <c r="AM36" s="49"/>
      <c r="AN36" s="49"/>
      <c r="AO36" s="48"/>
      <c r="AP36" s="49"/>
      <c r="AQ36" s="49"/>
      <c r="AR36" s="48"/>
      <c r="AS36" s="49"/>
      <c r="AT36" s="49"/>
      <c r="AU36" s="48"/>
      <c r="AV36" s="49"/>
      <c r="AW36" s="49"/>
      <c r="AX36" s="132"/>
      <c r="AY36" s="133"/>
      <c r="AZ36" s="134"/>
      <c r="BA36" s="132"/>
      <c r="BB36" s="133"/>
      <c r="BC36" s="134"/>
      <c r="BD36" s="132"/>
      <c r="BE36" s="133"/>
      <c r="BF36" s="134"/>
      <c r="BG36" s="330"/>
      <c r="BH36" s="331"/>
      <c r="BI36" s="331"/>
      <c r="BJ36" s="332"/>
      <c r="BK36" s="332"/>
      <c r="BL36" s="332"/>
      <c r="BM36" s="239"/>
      <c r="BN36" s="205"/>
      <c r="BO36" s="205"/>
      <c r="BP36" s="206"/>
      <c r="BQ36" s="309"/>
      <c r="BR36" s="309"/>
      <c r="BS36" s="309"/>
      <c r="BT36" s="309"/>
      <c r="BU36" s="309"/>
      <c r="BV36" s="309"/>
      <c r="BW36" s="309"/>
      <c r="BX36" s="309"/>
      <c r="BY36" s="310">
        <f t="shared" si="0"/>
        <v>0</v>
      </c>
      <c r="BZ36" s="311"/>
      <c r="CA36" s="311"/>
      <c r="CB36" s="312"/>
      <c r="CC36" s="569"/>
      <c r="CD36" s="570"/>
      <c r="CE36" s="570"/>
      <c r="CF36" s="571"/>
      <c r="CG36" s="204"/>
      <c r="CH36" s="205"/>
      <c r="CI36" s="206"/>
      <c r="CJ36" s="140"/>
      <c r="CK36" s="141"/>
      <c r="CL36" s="142"/>
      <c r="CM36" s="317"/>
      <c r="CN36" s="317"/>
      <c r="CO36" s="317"/>
      <c r="CP36" s="317"/>
      <c r="CQ36" s="317"/>
      <c r="CR36" s="317"/>
      <c r="CS36" s="317"/>
      <c r="CT36" s="317"/>
      <c r="CU36" s="229"/>
      <c r="CV36" s="230"/>
      <c r="CW36" s="230"/>
      <c r="CX36" s="231"/>
      <c r="CY36" s="229"/>
      <c r="CZ36" s="230"/>
      <c r="DA36" s="230"/>
      <c r="DB36" s="231"/>
      <c r="DC36" s="340"/>
      <c r="DD36" s="341"/>
      <c r="DE36" s="341"/>
      <c r="DF36" s="342"/>
      <c r="DG36" s="350"/>
      <c r="DH36" s="351"/>
      <c r="DI36" s="351"/>
      <c r="DJ36" s="352"/>
      <c r="DK36" s="237"/>
      <c r="DL36" s="237"/>
      <c r="DM36" s="237"/>
      <c r="DN36" s="237"/>
      <c r="DO36" s="237"/>
      <c r="DP36" s="237"/>
      <c r="DQ36" s="237"/>
      <c r="DR36" s="237"/>
      <c r="DS36" s="237"/>
      <c r="DT36" s="237"/>
      <c r="DU36" s="319"/>
      <c r="DV36" s="319"/>
      <c r="DW36" s="319"/>
      <c r="DX36" s="334"/>
      <c r="DY36" s="335"/>
      <c r="DZ36" s="336"/>
      <c r="EA36" s="573"/>
      <c r="EB36" s="574"/>
      <c r="EC36" s="575"/>
      <c r="ED36" s="573"/>
      <c r="EE36" s="574"/>
      <c r="EF36" s="576"/>
    </row>
    <row r="37" spans="2:149" ht="15" thickTop="1" thickBot="1">
      <c r="B37" s="526">
        <f>COUNTA(B22:C36)</f>
        <v>10</v>
      </c>
      <c r="C37" s="527"/>
      <c r="D37" s="24"/>
      <c r="E37" s="24"/>
      <c r="F37" s="24"/>
      <c r="W37" s="337">
        <f>COUNTIF(W22:Y36,"○")</f>
        <v>8</v>
      </c>
      <c r="X37" s="338"/>
      <c r="Y37" s="339"/>
      <c r="Z37" s="337">
        <f>COUNTIF(Z22:AB36,"○")</f>
        <v>0</v>
      </c>
      <c r="AA37" s="338"/>
      <c r="AB37" s="339"/>
      <c r="AC37" s="337">
        <f>COUNTIF(AC22:AE36,"○")</f>
        <v>0</v>
      </c>
      <c r="AD37" s="338"/>
      <c r="AE37" s="339"/>
      <c r="AF37" s="337">
        <f>COUNTIF(AF22:AH36,"○")</f>
        <v>0</v>
      </c>
      <c r="AG37" s="338"/>
      <c r="AH37" s="339"/>
      <c r="AI37" s="337">
        <f>COUNTIF(AI22:AK36,"○")</f>
        <v>0</v>
      </c>
      <c r="AJ37" s="338"/>
      <c r="AK37" s="339"/>
      <c r="AL37" s="337">
        <f>COUNTIF(AL22:AN36,"○")</f>
        <v>0</v>
      </c>
      <c r="AM37" s="338"/>
      <c r="AN37" s="339"/>
      <c r="AO37" s="337">
        <f>COUNTIF(AO22:AQ36,"○")</f>
        <v>0</v>
      </c>
      <c r="AP37" s="338"/>
      <c r="AQ37" s="339"/>
      <c r="AR37" s="337">
        <f>COUNTIF(AR22:AT36,"○")</f>
        <v>0</v>
      </c>
      <c r="AS37" s="338"/>
      <c r="AT37" s="339"/>
      <c r="AU37" s="337">
        <f>COUNTIF(AU22:AW36,"○")</f>
        <v>0</v>
      </c>
      <c r="AV37" s="338"/>
      <c r="AW37" s="339"/>
      <c r="AX37" s="337">
        <f>COUNTIF(AX22:AZ36,"○")</f>
        <v>0</v>
      </c>
      <c r="AY37" s="338"/>
      <c r="AZ37" s="339"/>
      <c r="BA37" s="337">
        <f>COUNTIF(BA22:BC36,"○")</f>
        <v>0</v>
      </c>
      <c r="BB37" s="338"/>
      <c r="BC37" s="339"/>
      <c r="BD37" s="337">
        <f>COUNTIF(BD22:BF36,"○")</f>
        <v>0</v>
      </c>
      <c r="BE37" s="338"/>
      <c r="BF37" s="339"/>
      <c r="BG37" s="296" t="s">
        <v>39</v>
      </c>
      <c r="BH37" s="297"/>
      <c r="BI37" s="297"/>
      <c r="BJ37" s="297"/>
      <c r="BK37" s="297"/>
      <c r="BL37" s="298"/>
      <c r="BM37" s="333">
        <f>SUM(BM22:BP36)-BM23-BM24-BM34</f>
        <v>3000</v>
      </c>
      <c r="BN37" s="333"/>
      <c r="BO37" s="333"/>
      <c r="BP37" s="333"/>
      <c r="BQ37" s="303">
        <f>SUM(BQ22:BT36)-BQ23-BQ24-BQ34</f>
        <v>30000</v>
      </c>
      <c r="BR37" s="304"/>
      <c r="BS37" s="304"/>
      <c r="BT37" s="305"/>
      <c r="BU37" s="303">
        <f>SUM(BU22:BX36)</f>
        <v>0</v>
      </c>
      <c r="BV37" s="304"/>
      <c r="BW37" s="304"/>
      <c r="BX37" s="305"/>
      <c r="BY37" s="303">
        <f>SUM(BY22:CB36)-BY23-BY24-BY34</f>
        <v>30000</v>
      </c>
      <c r="BZ37" s="304"/>
      <c r="CA37" s="304"/>
      <c r="CB37" s="305"/>
      <c r="CC37" s="303">
        <f>SUM(CC22:CF36)</f>
        <v>0</v>
      </c>
      <c r="CD37" s="304"/>
      <c r="CE37" s="304"/>
      <c r="CF37" s="305"/>
      <c r="CG37" s="306">
        <f>SUBTOTAL(9,CG22:CI36)*0.01</f>
        <v>3.5</v>
      </c>
      <c r="CH37" s="307"/>
      <c r="CI37" s="307"/>
      <c r="CJ37" s="307">
        <f>SUBTOTAL(9,CJ22:CL36)*0.01</f>
        <v>3.12</v>
      </c>
      <c r="CK37" s="307"/>
      <c r="CL37" s="308"/>
      <c r="CM37" s="318">
        <f>SUBTOTAL(9,CM22:CP36)</f>
        <v>58500</v>
      </c>
      <c r="CN37" s="318"/>
      <c r="CO37" s="318"/>
      <c r="CP37" s="318"/>
      <c r="CQ37" s="318">
        <f>SUBTOTAL(9,CQ22:CT36)</f>
        <v>28800</v>
      </c>
      <c r="CR37" s="318"/>
      <c r="CS37" s="318"/>
      <c r="CT37" s="318"/>
      <c r="CU37" s="320"/>
      <c r="CV37" s="321"/>
      <c r="CW37" s="321"/>
      <c r="CX37" s="322"/>
      <c r="CY37" s="302">
        <f>SUBTOTAL(9,CY22:DB36)</f>
        <v>160000</v>
      </c>
      <c r="CZ37" s="302"/>
      <c r="DA37" s="302"/>
      <c r="DB37" s="302"/>
      <c r="DC37" s="343">
        <f>SUBTOTAL(9,DC22:DF36)</f>
        <v>176000</v>
      </c>
      <c r="DD37" s="343"/>
      <c r="DE37" s="343"/>
      <c r="DF37" s="343"/>
      <c r="DG37" s="343">
        <f>SUBTOTAL(9,DG22:DJ36)</f>
        <v>0</v>
      </c>
      <c r="DH37" s="343"/>
      <c r="DI37" s="343"/>
      <c r="DJ37" s="343"/>
      <c r="DK37" s="237"/>
      <c r="DL37" s="237"/>
      <c r="DM37" s="237"/>
      <c r="DN37" s="237"/>
      <c r="DO37" s="237"/>
      <c r="DP37" s="237"/>
      <c r="DQ37" s="237"/>
      <c r="DR37" s="237"/>
      <c r="DS37" s="237"/>
      <c r="DT37" s="237"/>
      <c r="DU37" s="319"/>
      <c r="DV37" s="319"/>
      <c r="DW37" s="319"/>
      <c r="DX37" s="334"/>
      <c r="DY37" s="335"/>
      <c r="DZ37" s="336"/>
      <c r="EA37" s="582">
        <f>SUM(EA22:EC36)</f>
        <v>0</v>
      </c>
      <c r="EB37" s="583"/>
      <c r="EC37" s="584"/>
      <c r="ED37" s="585">
        <f>SUM(ED22:EF36)*0.01</f>
        <v>0</v>
      </c>
      <c r="EE37" s="586"/>
      <c r="EF37" s="587"/>
    </row>
    <row r="38" spans="2:149" ht="15" thickTop="1" thickBot="1">
      <c r="BD38" s="78"/>
      <c r="BE38" s="78"/>
      <c r="BF38" s="78"/>
      <c r="BG38" s="247"/>
      <c r="BH38" s="248"/>
      <c r="BI38" s="248"/>
      <c r="BJ38" s="248"/>
      <c r="BK38" s="248"/>
      <c r="BL38" s="249"/>
      <c r="BM38" s="112">
        <f>SUM(BM23:BP36)</f>
        <v>3100</v>
      </c>
      <c r="BN38" s="112"/>
      <c r="BO38" s="112"/>
      <c r="BP38" s="112"/>
      <c r="BQ38" s="112">
        <f>SUM(BQ23:BT36)</f>
        <v>31800</v>
      </c>
      <c r="BR38" s="112"/>
      <c r="BS38" s="112"/>
      <c r="BT38" s="112"/>
      <c r="BU38" s="112">
        <f t="shared" ref="BU38" si="2">SUM(BU23:BX36)</f>
        <v>0</v>
      </c>
      <c r="BV38" s="112"/>
      <c r="BW38" s="112"/>
      <c r="BX38" s="112"/>
      <c r="BY38" s="112">
        <f t="shared" ref="BY38" si="3">SUM(BY23:CB36)</f>
        <v>31800</v>
      </c>
      <c r="BZ38" s="112"/>
      <c r="CA38" s="112"/>
      <c r="CB38" s="112"/>
      <c r="CC38" s="566">
        <f>SUM(CC23:CF36)</f>
        <v>0</v>
      </c>
      <c r="CD38" s="567"/>
      <c r="CE38" s="567"/>
      <c r="CF38" s="568"/>
      <c r="CG38" s="292" t="s">
        <v>40</v>
      </c>
      <c r="CH38" s="293"/>
      <c r="CI38" s="293"/>
      <c r="CJ38" s="293"/>
      <c r="CK38" s="293"/>
      <c r="CL38" s="294"/>
      <c r="CM38" s="289">
        <f>IF(CG37=0,0,CM37/$CG37*0.1)</f>
        <v>1671.4285714285716</v>
      </c>
      <c r="CN38" s="290"/>
      <c r="CO38" s="290"/>
      <c r="CP38" s="295"/>
      <c r="CQ38" s="289">
        <f>IF(CG37=0,0,CQ37/$CJ37*0.1)</f>
        <v>923.07692307692309</v>
      </c>
      <c r="CR38" s="290"/>
      <c r="CS38" s="290"/>
      <c r="CT38" s="291"/>
      <c r="CU38" s="226" t="s">
        <v>82</v>
      </c>
      <c r="CV38" s="227"/>
      <c r="CW38" s="227"/>
      <c r="CX38" s="228"/>
      <c r="CY38" s="221">
        <f>CM37/CY37</f>
        <v>0.36562499999999998</v>
      </c>
      <c r="CZ38" s="222"/>
      <c r="DA38" s="222"/>
      <c r="DB38" s="223"/>
      <c r="DC38" s="224">
        <f>CQ37/DC37</f>
        <v>0.16363636363636364</v>
      </c>
      <c r="DD38" s="224"/>
      <c r="DE38" s="224"/>
      <c r="DF38" s="225"/>
      <c r="DG38" s="51"/>
      <c r="DH38" s="51"/>
      <c r="DI38" s="51"/>
      <c r="DJ38" s="51"/>
      <c r="DK38" s="52"/>
      <c r="DL38" s="52"/>
      <c r="DM38" s="52"/>
      <c r="DN38" s="52"/>
      <c r="EE38" s="36"/>
      <c r="EG38" s="36"/>
      <c r="EH38" s="50"/>
      <c r="EI38" s="50"/>
      <c r="EJ38" s="50"/>
      <c r="EK38" s="36"/>
      <c r="EL38" s="36"/>
      <c r="EM38" s="36"/>
      <c r="EN38" s="36"/>
      <c r="EO38" s="232">
        <f>IF(BV37=0,0,#REF!/CG37)</f>
        <v>0</v>
      </c>
      <c r="EP38" s="233"/>
    </row>
    <row r="39" spans="2:149" ht="13.5" customHeight="1">
      <c r="BD39" t="s">
        <v>146</v>
      </c>
      <c r="BG39" s="103">
        <v>1.1499999999999999</v>
      </c>
      <c r="BH39" s="104"/>
      <c r="BI39" s="105"/>
      <c r="BJ39" s="106" t="s">
        <v>24</v>
      </c>
      <c r="BK39" s="107"/>
      <c r="BL39" s="108"/>
      <c r="BM39" s="109">
        <f>SUMPRODUCT(($BG$22:$BG$36="115%")*($BJ$22:$BJ$36="Ａ重油")*($BM$22:$BP$36))-BM22-BM23</f>
        <v>100</v>
      </c>
      <c r="BN39" s="110"/>
      <c r="BO39" s="110"/>
      <c r="BP39" s="111"/>
      <c r="BQ39" s="109">
        <f>SUMPRODUCT(($BG$22:$BG$36="115%")*($BJ$22:$BJ$36="Ａ重油")*($BQ$22:$BT$36))-BQ23-BQ22</f>
        <v>1000</v>
      </c>
      <c r="BR39" s="110"/>
      <c r="BS39" s="110"/>
      <c r="BT39" s="111"/>
      <c r="BU39" s="109">
        <f>SUMPRODUCT(($BG$22:$BG$36="115%")*($BJ$22:$BJ$36="Ａ重油")*($BU$22:$BX$36))-BU23</f>
        <v>0</v>
      </c>
      <c r="BV39" s="110"/>
      <c r="BW39" s="110"/>
      <c r="BX39" s="111"/>
      <c r="BY39" s="109">
        <f>SUMPRODUCT(($BG$22:$BG$36="115%")*($BJ$22:$BJ$36="Ａ重油")*($BY$22:$CB$36))-BY23-BY22</f>
        <v>1000</v>
      </c>
      <c r="BZ39" s="110"/>
      <c r="CA39" s="110"/>
      <c r="CB39" s="111"/>
      <c r="CC39" s="89">
        <f>SUMPRODUCT(($BG$22:$BG$36="115%")*($BJ$22:$BJ$36="Ａ重油")*(CC$22:CC$36))</f>
        <v>0</v>
      </c>
      <c r="CD39" s="90"/>
      <c r="CE39" s="90"/>
      <c r="CF39" s="240"/>
      <c r="CG39" s="209" t="s">
        <v>42</v>
      </c>
      <c r="CH39" s="210"/>
      <c r="CI39" s="210"/>
      <c r="CJ39" s="210"/>
      <c r="CK39" s="210"/>
      <c r="CL39" s="210"/>
      <c r="CM39" s="210"/>
      <c r="CN39" s="210"/>
      <c r="CO39" s="210"/>
      <c r="CP39" s="210"/>
      <c r="CQ39" s="210"/>
      <c r="CR39" s="210"/>
      <c r="CS39" s="210"/>
      <c r="CT39" s="211"/>
      <c r="CU39" s="207" t="s">
        <v>84</v>
      </c>
      <c r="CV39" s="207"/>
      <c r="CW39" s="207"/>
      <c r="CX39" s="207"/>
      <c r="CY39" s="207"/>
      <c r="CZ39" s="207"/>
      <c r="DA39" s="207"/>
      <c r="DB39" s="207"/>
      <c r="DC39" s="207"/>
      <c r="DD39" s="207"/>
      <c r="DE39" s="207"/>
      <c r="DF39" s="207"/>
      <c r="DG39" s="45"/>
      <c r="DH39" s="45"/>
      <c r="DI39" s="45"/>
      <c r="DJ39" s="45"/>
      <c r="DK39" s="30"/>
      <c r="DL39" s="30"/>
      <c r="DM39" s="30"/>
      <c r="DN39" s="30"/>
    </row>
    <row r="40" spans="2:149">
      <c r="BD40" s="12" t="s">
        <v>147</v>
      </c>
      <c r="BG40" s="91">
        <v>1.1499999999999999</v>
      </c>
      <c r="BH40" s="92"/>
      <c r="BI40" s="93"/>
      <c r="BJ40" s="94" t="s">
        <v>24</v>
      </c>
      <c r="BK40" s="95"/>
      <c r="BL40" s="96"/>
      <c r="BM40" s="119">
        <f>SUMPRODUCT(($BG$22:$BG$36="115%")*($BJ$22:$BJ$36="Ａ重油")*($BM$22:$BP$36))-BM22</f>
        <v>120</v>
      </c>
      <c r="BN40" s="120"/>
      <c r="BO40" s="120"/>
      <c r="BP40" s="121"/>
      <c r="BQ40" s="119">
        <f>SUMPRODUCT(($BG$22:$BG$36="115%")*($BJ$22:$BJ$36="Ａ重油")*($BQ$22:$BT$36))-BQ22</f>
        <v>1200</v>
      </c>
      <c r="BR40" s="120"/>
      <c r="BS40" s="120"/>
      <c r="BT40" s="121"/>
      <c r="BU40" s="119">
        <f>SUMPRODUCT(($BG$22:$BG$36="115%")*($BJ$22:$BJ$36="Ａ重油")*($BU$22:$BX$36))-BU22</f>
        <v>0</v>
      </c>
      <c r="BV40" s="120"/>
      <c r="BW40" s="120"/>
      <c r="BX40" s="121"/>
      <c r="BY40" s="119">
        <f>SUMPRODUCT(($BG$22:$BG$36="115%")*($BJ$22:$BJ$36="Ａ重油")*($BY$22:$CB$36))-BY22</f>
        <v>1200</v>
      </c>
      <c r="BZ40" s="120"/>
      <c r="CA40" s="120"/>
      <c r="CB40" s="121"/>
      <c r="CC40" s="116">
        <f>SUMPRODUCT(($BG$22:$BG$36="115%")*($BJ$22:$BJ$36="Ａ重油")*(CC$22:CC$36))</f>
        <v>0</v>
      </c>
      <c r="CD40" s="117"/>
      <c r="CE40" s="117"/>
      <c r="CF40" s="118"/>
      <c r="CG40" s="215" t="s">
        <v>26</v>
      </c>
      <c r="CH40" s="215"/>
      <c r="CI40" s="215"/>
      <c r="CJ40" s="215"/>
      <c r="CK40" s="215"/>
      <c r="CL40" s="215"/>
      <c r="CM40" s="212"/>
      <c r="CN40" s="213"/>
      <c r="CO40" s="213"/>
      <c r="CP40" s="213"/>
      <c r="CQ40" s="213"/>
      <c r="CR40" s="213"/>
      <c r="CS40" s="213"/>
      <c r="CT40" s="214"/>
      <c r="CU40" s="208" t="s">
        <v>85</v>
      </c>
      <c r="CV40" s="208"/>
      <c r="CW40" s="208"/>
      <c r="CX40" s="208"/>
      <c r="CY40" s="219"/>
      <c r="CZ40" s="219"/>
      <c r="DA40" s="219"/>
      <c r="DB40" s="219"/>
      <c r="DC40" s="219"/>
      <c r="DD40" s="219"/>
      <c r="DE40" s="219"/>
      <c r="DF40" s="219"/>
      <c r="DG40" s="55"/>
      <c r="DH40" s="53"/>
      <c r="DI40" s="53"/>
      <c r="DJ40" s="53"/>
      <c r="DK40" s="53"/>
      <c r="DL40" s="53"/>
      <c r="DM40" s="53"/>
      <c r="DN40" s="53"/>
      <c r="DS40" s="11"/>
      <c r="DT40" s="11"/>
      <c r="DU40" s="11"/>
      <c r="DV40" s="11"/>
      <c r="DW40" s="11"/>
      <c r="DX40" s="11"/>
      <c r="DY40" s="10"/>
      <c r="DZ40" s="10"/>
      <c r="EA40" s="10"/>
      <c r="EB40" s="10"/>
      <c r="EC40" s="10"/>
      <c r="ED40" s="10"/>
      <c r="EE40" s="10"/>
      <c r="EF40" s="10"/>
      <c r="EG40" s="10"/>
      <c r="EH40" s="10"/>
      <c r="EI40" s="10"/>
    </row>
    <row r="41" spans="2:149">
      <c r="BG41" s="103">
        <v>1.1499999999999999</v>
      </c>
      <c r="BH41" s="104"/>
      <c r="BI41" s="105"/>
      <c r="BJ41" s="106" t="s">
        <v>25</v>
      </c>
      <c r="BK41" s="107"/>
      <c r="BL41" s="108"/>
      <c r="BM41" s="122">
        <f>SUMPRODUCT(($BG$22:$BG$36="115%")*($BJ$22:$BJ$36="灯油")*($BM$22:$BP$36))</f>
        <v>200</v>
      </c>
      <c r="BN41" s="123"/>
      <c r="BO41" s="123"/>
      <c r="BP41" s="124"/>
      <c r="BQ41" s="113">
        <f>SUMPRODUCT(($BG$22:$BG$36="115%")*($BJ$22:$BJ$36="灯油")*(BQ$22:BQ$36))</f>
        <v>2000</v>
      </c>
      <c r="BR41" s="114"/>
      <c r="BS41" s="114"/>
      <c r="BT41" s="115"/>
      <c r="BU41" s="113">
        <f>SUMPRODUCT(($BG$22:$BG$36="115%")*($BJ$22:$BJ$36="灯油")*(BU$22:BU$36))</f>
        <v>0</v>
      </c>
      <c r="BV41" s="114"/>
      <c r="BW41" s="114"/>
      <c r="BX41" s="115"/>
      <c r="BY41" s="113">
        <f t="shared" ref="BY41:BY47" si="4">BQ41-BU41</f>
        <v>2000</v>
      </c>
      <c r="BZ41" s="114"/>
      <c r="CA41" s="114"/>
      <c r="CB41" s="115"/>
      <c r="CC41" s="113">
        <f>SUMPRODUCT(($BG$22:$BG$36="115%")*($BJ$22:$BJ$36="灯油")*(CC$22:CC$36))</f>
        <v>0</v>
      </c>
      <c r="CD41" s="114"/>
      <c r="CE41" s="114"/>
      <c r="CF41" s="572"/>
      <c r="CG41" s="220" t="s">
        <v>40</v>
      </c>
      <c r="CH41" s="220"/>
      <c r="CI41" s="220"/>
      <c r="CJ41" s="220"/>
      <c r="CK41" s="220"/>
      <c r="CL41" s="220"/>
      <c r="CM41" s="212"/>
      <c r="CN41" s="213"/>
      <c r="CO41" s="213"/>
      <c r="CP41" s="213"/>
      <c r="CQ41" s="213"/>
      <c r="CR41" s="213"/>
      <c r="CS41" s="213"/>
      <c r="CT41" s="214"/>
      <c r="CU41" s="216" t="s">
        <v>82</v>
      </c>
      <c r="CV41" s="217"/>
      <c r="CW41" s="217"/>
      <c r="CX41" s="218"/>
      <c r="CY41" s="219"/>
      <c r="CZ41" s="219"/>
      <c r="DA41" s="219"/>
      <c r="DB41" s="219"/>
      <c r="DC41" s="219"/>
      <c r="DD41" s="219"/>
      <c r="DE41" s="219"/>
      <c r="DF41" s="219"/>
      <c r="DG41" s="55"/>
      <c r="DH41" s="53"/>
      <c r="DI41" s="53"/>
      <c r="DJ41" s="53"/>
      <c r="DK41" s="54"/>
      <c r="DL41" s="54"/>
      <c r="DM41" s="54"/>
      <c r="DN41" s="54"/>
      <c r="DS41" s="38"/>
      <c r="DT41" s="38"/>
      <c r="DU41" s="38"/>
      <c r="DV41" s="38"/>
      <c r="DW41" s="38"/>
      <c r="DX41" s="38"/>
      <c r="DY41" s="38"/>
      <c r="DZ41" s="38"/>
      <c r="EA41" s="38"/>
      <c r="EB41" s="38"/>
      <c r="EC41" s="38"/>
      <c r="ED41" s="38"/>
      <c r="EE41" s="38"/>
      <c r="EF41" s="38"/>
      <c r="EG41" s="38"/>
      <c r="EH41" s="38"/>
      <c r="EI41" s="38"/>
      <c r="EJ41" s="38"/>
      <c r="EK41" s="32"/>
      <c r="EL41" s="32"/>
      <c r="EM41" s="32"/>
      <c r="EN41" s="32"/>
      <c r="EO41" s="32"/>
    </row>
    <row r="42" spans="2:149">
      <c r="BD42" t="s">
        <v>146</v>
      </c>
      <c r="BG42" s="103">
        <v>1.3</v>
      </c>
      <c r="BH42" s="104"/>
      <c r="BI42" s="105"/>
      <c r="BJ42" s="106" t="s">
        <v>24</v>
      </c>
      <c r="BK42" s="107"/>
      <c r="BL42" s="108"/>
      <c r="BM42" s="109">
        <f>SUMPRODUCT(($BG$22:$BG$36="130%")*($BJ$22:$BJ$36="Ａ重油")*($BM$22:$BP$36))-BM24</f>
        <v>1000</v>
      </c>
      <c r="BN42" s="110"/>
      <c r="BO42" s="110"/>
      <c r="BP42" s="111"/>
      <c r="BQ42" s="109">
        <f>SUMPRODUCT(($BG$22:$BG$36="130%")*($BJ$22:$BJ$36="Ａ重油")*($BQ$22:$BT$36))-BQ24</f>
        <v>10000</v>
      </c>
      <c r="BR42" s="110"/>
      <c r="BS42" s="110"/>
      <c r="BT42" s="111"/>
      <c r="BU42" s="109">
        <f>SUMPRODUCT(($BG$22:$BG$36="130%")*($BJ$22:$BJ$36="Ａ重油")*($BU$22:$BX$36))-BU24</f>
        <v>0</v>
      </c>
      <c r="BV42" s="110"/>
      <c r="BW42" s="110"/>
      <c r="BX42" s="111"/>
      <c r="BY42" s="109">
        <f>SUMPRODUCT(($BG$22:$BG$36="130%")*($BJ$22:$BJ$36="Ａ重油")*($BY$22:$CB$36))-BY24</f>
        <v>10000</v>
      </c>
      <c r="BZ42" s="110"/>
      <c r="CA42" s="110"/>
      <c r="CB42" s="111"/>
      <c r="CC42" s="109">
        <f>SUMPRODUCT(($BG$22:$BG$36="130%")*($BJ$22:$BJ$36="Ａ重油")*($BM$22:$BP$36))-CC24</f>
        <v>1080</v>
      </c>
      <c r="CD42" s="110"/>
      <c r="CE42" s="110"/>
      <c r="CF42" s="111"/>
      <c r="DS42" s="32"/>
      <c r="DT42" s="32"/>
      <c r="DU42" s="32"/>
      <c r="DV42" s="32"/>
      <c r="DW42" s="32"/>
      <c r="DX42" s="32"/>
      <c r="DY42" s="32"/>
      <c r="DZ42" s="32"/>
      <c r="EA42" s="32"/>
      <c r="EB42" s="32"/>
      <c r="EC42" s="32"/>
      <c r="ED42" s="32"/>
      <c r="EE42" s="32"/>
      <c r="EF42" s="32"/>
      <c r="EG42" s="32"/>
      <c r="EH42" s="32"/>
      <c r="EI42" s="32"/>
      <c r="EJ42" s="32"/>
      <c r="EK42" s="32"/>
      <c r="EL42" s="32"/>
      <c r="EM42" s="32"/>
      <c r="EN42" s="32"/>
      <c r="EO42" s="32"/>
    </row>
    <row r="43" spans="2:149">
      <c r="BD43" s="601" t="s">
        <v>147</v>
      </c>
      <c r="BE43" s="601"/>
      <c r="BF43" s="601"/>
      <c r="BG43" s="602">
        <v>1.3</v>
      </c>
      <c r="BH43" s="603"/>
      <c r="BI43" s="604"/>
      <c r="BJ43" s="605" t="s">
        <v>24</v>
      </c>
      <c r="BK43" s="606"/>
      <c r="BL43" s="607"/>
      <c r="BM43" s="608">
        <f>SUMPRODUCT(($BG$22:$BG$36="130%")*($BJ$22:$BJ$36="Ａ重油")*($BM$22:$BP$36))</f>
        <v>1080</v>
      </c>
      <c r="BN43" s="609"/>
      <c r="BO43" s="609"/>
      <c r="BP43" s="610"/>
      <c r="BQ43" s="563">
        <f>SUMPRODUCT(($BG$22:$BG$36="130%")*($BJ$22:$BJ$36="Ａ重油")*(BQ$22:BQ$36))</f>
        <v>11600</v>
      </c>
      <c r="BR43" s="564"/>
      <c r="BS43" s="564"/>
      <c r="BT43" s="611"/>
      <c r="BU43" s="563">
        <f>SUMPRODUCT(($BG$22:$BG$36="130%")*($BJ$22:$BJ$36="Ａ重油")*(BU$22:BU$36))</f>
        <v>0</v>
      </c>
      <c r="BV43" s="564"/>
      <c r="BW43" s="564"/>
      <c r="BX43" s="611"/>
      <c r="BY43" s="563">
        <f t="shared" ref="BY43" si="5">BQ43-BU43</f>
        <v>11600</v>
      </c>
      <c r="BZ43" s="564"/>
      <c r="CA43" s="564"/>
      <c r="CB43" s="611"/>
      <c r="CC43" s="563">
        <f>SUMPRODUCT(($BG$22:$BG$36="130%")*($BJ$22:$BJ$36="Ａ重油")*(CC$22:CC$36))</f>
        <v>0</v>
      </c>
      <c r="CD43" s="564"/>
      <c r="CE43" s="564"/>
      <c r="CF43" s="565"/>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2"/>
      <c r="DT43" s="32"/>
      <c r="DU43" s="32"/>
      <c r="DV43" s="32"/>
      <c r="DW43" s="32"/>
      <c r="DX43" s="32"/>
      <c r="DY43" s="32"/>
      <c r="DZ43" s="32"/>
      <c r="EA43" s="32"/>
      <c r="EB43" s="32"/>
      <c r="EC43" s="32"/>
      <c r="ED43" s="32"/>
      <c r="EE43" s="32"/>
      <c r="EF43" s="32"/>
      <c r="EG43" s="32"/>
      <c r="EH43" s="32"/>
      <c r="EI43" s="32"/>
      <c r="EJ43" s="31"/>
      <c r="EK43" s="32"/>
      <c r="EL43" s="32"/>
      <c r="EM43" s="32"/>
      <c r="EN43" s="32"/>
      <c r="EO43" s="32"/>
    </row>
    <row r="44" spans="2:149">
      <c r="BD44" s="601" t="s">
        <v>146</v>
      </c>
      <c r="BE44" s="601"/>
      <c r="BF44" s="601"/>
      <c r="BG44" s="602">
        <v>1.3</v>
      </c>
      <c r="BH44" s="603"/>
      <c r="BI44" s="604"/>
      <c r="BJ44" s="605" t="s">
        <v>25</v>
      </c>
      <c r="BK44" s="606"/>
      <c r="BL44" s="607"/>
      <c r="BM44" s="612">
        <f>SUMPRODUCT(($BG$22:$BG$36="130%")*($BJ$22:$BJ$36="灯油")*($BM$22:$BP$36))-BM31</f>
        <v>400</v>
      </c>
      <c r="BN44" s="613"/>
      <c r="BO44" s="613"/>
      <c r="BP44" s="614"/>
      <c r="BQ44" s="615">
        <f>SUMPRODUCT(($BG$22:$BG$36="130%")*($BJ$22:$BJ$36="灯油")*(BQ$22:BQ$36))-BQ31</f>
        <v>4000</v>
      </c>
      <c r="BR44" s="616"/>
      <c r="BS44" s="616"/>
      <c r="BT44" s="617"/>
      <c r="BU44" s="615">
        <f>SUMPRODUCT(($BG$22:$BG$36="130%")*($BJ$22:$BJ$36="灯油")*(BU$22:BU$36))</f>
        <v>0</v>
      </c>
      <c r="BV44" s="616"/>
      <c r="BW44" s="616"/>
      <c r="BX44" s="617"/>
      <c r="BY44" s="615">
        <f>BQ44-BU44</f>
        <v>4000</v>
      </c>
      <c r="BZ44" s="616"/>
      <c r="CA44" s="616"/>
      <c r="CB44" s="617"/>
      <c r="CC44" s="615">
        <f>SUMPRODUCT(($BG$22:$BG$36="130%")*($BJ$22:$BJ$36="灯油")*(CC$22:CC$36))</f>
        <v>0</v>
      </c>
      <c r="CD44" s="616"/>
      <c r="CE44" s="616"/>
      <c r="CF44" s="618"/>
      <c r="CK44" s="36"/>
      <c r="CL44" s="36"/>
      <c r="CM44" s="36"/>
      <c r="CN44" s="36"/>
      <c r="CO44" s="36"/>
      <c r="CP44" s="36"/>
      <c r="CQ44" s="36"/>
      <c r="CR44" s="36"/>
      <c r="CS44" s="36"/>
      <c r="CT44" s="36"/>
      <c r="CU44" s="36"/>
      <c r="CV44" s="36"/>
      <c r="CW44" s="36"/>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6"/>
      <c r="DX44" s="36"/>
      <c r="DY44" s="34"/>
      <c r="DZ44" s="34"/>
      <c r="EA44" s="34"/>
      <c r="EB44" s="34"/>
      <c r="EC44" s="34"/>
      <c r="ED44" s="36"/>
      <c r="EE44" s="36"/>
      <c r="EF44" s="34"/>
      <c r="EG44" s="34"/>
      <c r="EH44" s="34"/>
      <c r="EI44" s="34"/>
      <c r="EJ44" s="34"/>
      <c r="EK44" s="34"/>
      <c r="EL44" s="34"/>
      <c r="EM44" s="34"/>
      <c r="EN44" s="34"/>
      <c r="EO44" s="36"/>
      <c r="EP44" s="36"/>
      <c r="EQ44" s="34"/>
      <c r="ER44" s="34"/>
      <c r="ES44" s="34"/>
    </row>
    <row r="45" spans="2:149">
      <c r="BD45" s="601" t="s">
        <v>147</v>
      </c>
      <c r="BE45" s="601"/>
      <c r="BF45" s="601"/>
      <c r="BG45" s="602">
        <v>1.3</v>
      </c>
      <c r="BH45" s="603"/>
      <c r="BI45" s="604"/>
      <c r="BJ45" s="605" t="s">
        <v>25</v>
      </c>
      <c r="BK45" s="606"/>
      <c r="BL45" s="607"/>
      <c r="BM45" s="619">
        <f>SUMPRODUCT(($BG$22:$BG$36="130%")*($BJ$22:$BJ$36="灯油")*($BM$22:$BP$36))</f>
        <v>600</v>
      </c>
      <c r="BN45" s="609"/>
      <c r="BO45" s="609"/>
      <c r="BP45" s="610"/>
      <c r="BQ45" s="563">
        <f>SUMPRODUCT(($BG$22:$BG$36="130%")*($BJ$22:$BJ$36="灯油")*(BQ$22:BQ$36))</f>
        <v>6000</v>
      </c>
      <c r="BR45" s="564"/>
      <c r="BS45" s="564"/>
      <c r="BT45" s="611"/>
      <c r="BU45" s="563">
        <f>SUMPRODUCT(($BG$22:$BG$36="130%")*($BJ$22:$BJ$36="灯油")*(BU$22:BU$36))</f>
        <v>0</v>
      </c>
      <c r="BV45" s="564"/>
      <c r="BW45" s="564"/>
      <c r="BX45" s="611"/>
      <c r="BY45" s="563">
        <f t="shared" ref="BY45" si="6">BQ45-BU45</f>
        <v>6000</v>
      </c>
      <c r="BZ45" s="564"/>
      <c r="CA45" s="564"/>
      <c r="CB45" s="611"/>
      <c r="CC45" s="563">
        <f>SUMPRODUCT(($BG$22:$BG$36="130%")*($BJ$22:$BJ$36="灯油")*(CC$22:CC$36))</f>
        <v>0</v>
      </c>
      <c r="CD45" s="564"/>
      <c r="CE45" s="564"/>
      <c r="CF45" s="565"/>
      <c r="CH45" s="36"/>
      <c r="CI45" s="36"/>
      <c r="CJ45" s="36"/>
      <c r="CK45" s="36"/>
      <c r="CL45" s="36"/>
      <c r="CM45" s="36"/>
      <c r="CN45" s="36"/>
      <c r="CO45" s="36"/>
      <c r="CP45" s="36"/>
      <c r="CQ45" s="36"/>
      <c r="CR45" s="36"/>
      <c r="CS45" s="36"/>
      <c r="CT45" s="36"/>
      <c r="CU45" s="36"/>
      <c r="CV45" s="36"/>
      <c r="CW45" s="36"/>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6"/>
      <c r="DX45" s="36"/>
      <c r="DY45" s="34"/>
      <c r="DZ45" s="34"/>
      <c r="EA45" s="34"/>
      <c r="EB45" s="34"/>
      <c r="EC45" s="34"/>
      <c r="ED45" s="36"/>
      <c r="EE45" s="36"/>
      <c r="EF45" s="34"/>
      <c r="EG45" s="34"/>
      <c r="EH45" s="34"/>
      <c r="EI45" s="34"/>
      <c r="EJ45" s="34"/>
      <c r="EK45" s="34"/>
      <c r="EL45" s="34"/>
      <c r="EM45" s="34"/>
      <c r="EN45" s="34"/>
      <c r="EO45" s="36"/>
      <c r="EP45" s="36"/>
      <c r="EQ45" s="34"/>
      <c r="ER45" s="34"/>
      <c r="ES45" s="34"/>
    </row>
    <row r="46" spans="2:149">
      <c r="BG46" s="103">
        <v>1.5</v>
      </c>
      <c r="BH46" s="104"/>
      <c r="BI46" s="105"/>
      <c r="BJ46" s="106" t="s">
        <v>24</v>
      </c>
      <c r="BK46" s="107"/>
      <c r="BL46" s="108"/>
      <c r="BM46" s="122">
        <f>SUMPRODUCT(($BG$22:$BG$36="150%")*($BJ$22:$BJ$36="Ａ重油")*($BM$22:$BP$36))</f>
        <v>500</v>
      </c>
      <c r="BN46" s="123"/>
      <c r="BO46" s="123"/>
      <c r="BP46" s="124"/>
      <c r="BQ46" s="113">
        <f>SUMPRODUCT(($BG$22:$BG$36="150%")*($BJ$22:$BJ$36="Ａ重油")*(BQ$22:BQ$36))</f>
        <v>5000</v>
      </c>
      <c r="BR46" s="114"/>
      <c r="BS46" s="114"/>
      <c r="BT46" s="115"/>
      <c r="BU46" s="113">
        <f>SUMPRODUCT(($BG$22:$BG$36="150%")*($BJ$22:$BJ$36="Ａ重油")*(BU$22:BU$36))</f>
        <v>0</v>
      </c>
      <c r="BV46" s="114"/>
      <c r="BW46" s="114"/>
      <c r="BX46" s="115"/>
      <c r="BY46" s="113">
        <f t="shared" si="4"/>
        <v>5000</v>
      </c>
      <c r="BZ46" s="114"/>
      <c r="CA46" s="114"/>
      <c r="CB46" s="115"/>
      <c r="CC46" s="113">
        <f>SUMPRODUCT(($BG$22:$BG$36="150%")*($BJ$22:$BJ$36="Ａ重油")*(CC$22:CC$36))</f>
        <v>0</v>
      </c>
      <c r="CD46" s="114"/>
      <c r="CE46" s="114"/>
      <c r="CF46" s="115"/>
      <c r="CH46" s="36"/>
      <c r="CI46" s="36"/>
      <c r="CJ46" s="36"/>
      <c r="CK46" s="36"/>
      <c r="CL46" s="36"/>
      <c r="CM46" s="36"/>
      <c r="CN46" s="36"/>
      <c r="CO46" s="36"/>
      <c r="CP46" s="36"/>
      <c r="CQ46" s="36"/>
      <c r="CR46" s="36"/>
      <c r="CS46" s="36"/>
      <c r="CT46" s="36"/>
      <c r="CU46" s="36"/>
      <c r="CV46" s="36"/>
      <c r="CW46" s="36"/>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6"/>
      <c r="DX46" s="36"/>
      <c r="DY46" s="34"/>
      <c r="DZ46" s="34"/>
      <c r="EA46" s="34"/>
      <c r="EB46" s="34"/>
      <c r="EC46" s="34"/>
      <c r="ED46" s="36"/>
      <c r="EE46" s="36"/>
      <c r="EF46" s="34"/>
      <c r="EG46" s="34"/>
      <c r="EH46" s="34"/>
      <c r="EI46" s="34"/>
      <c r="EJ46" s="34"/>
      <c r="EK46" s="34"/>
      <c r="EL46" s="34"/>
      <c r="EM46" s="34"/>
      <c r="EN46" s="34"/>
      <c r="EO46" s="36"/>
      <c r="EP46" s="36"/>
      <c r="EQ46" s="34"/>
      <c r="ER46" s="34"/>
      <c r="ES46" s="34"/>
    </row>
    <row r="47" spans="2:149">
      <c r="BG47" s="103">
        <v>1.5</v>
      </c>
      <c r="BH47" s="104"/>
      <c r="BI47" s="105"/>
      <c r="BJ47" s="106" t="s">
        <v>25</v>
      </c>
      <c r="BK47" s="107"/>
      <c r="BL47" s="108"/>
      <c r="BM47" s="122">
        <f>SUMPRODUCT(($BG$22:$BG$36="150%")*($BJ$22:$BJ$36="灯油")*($BM$22:$BP$36))</f>
        <v>600</v>
      </c>
      <c r="BN47" s="123"/>
      <c r="BO47" s="123"/>
      <c r="BP47" s="124"/>
      <c r="BQ47" s="113">
        <f>SUMPRODUCT(($BG$22:$BG$36="150%")*($BJ$22:$BJ$36="灯油")*(BQ$22:BQ$36))</f>
        <v>6000</v>
      </c>
      <c r="BR47" s="114"/>
      <c r="BS47" s="114"/>
      <c r="BT47" s="115"/>
      <c r="BU47" s="113">
        <f>SUMPRODUCT(($BG$22:$BG$36="150%")*($BJ$22:$BJ$36="灯油")*(BU$22:BU$36))</f>
        <v>0</v>
      </c>
      <c r="BV47" s="114"/>
      <c r="BW47" s="114"/>
      <c r="BX47" s="115"/>
      <c r="BY47" s="113">
        <f t="shared" si="4"/>
        <v>6000</v>
      </c>
      <c r="BZ47" s="114"/>
      <c r="CA47" s="114"/>
      <c r="CB47" s="115"/>
      <c r="CC47" s="113">
        <f>SUMPRODUCT(($BG$22:$BG$36="150%")*($BJ$22:$BJ$36="灯油")*(CC$22:CC$36))</f>
        <v>0</v>
      </c>
      <c r="CD47" s="114"/>
      <c r="CE47" s="114"/>
      <c r="CF47" s="115"/>
      <c r="CH47" s="36"/>
      <c r="CI47" s="36"/>
      <c r="CJ47" s="36"/>
      <c r="CK47" s="36"/>
      <c r="CL47" s="36"/>
      <c r="CM47" s="36"/>
      <c r="CN47" s="36"/>
      <c r="CO47" s="36"/>
      <c r="CP47" s="36"/>
      <c r="CQ47" s="36"/>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6"/>
      <c r="DR47" s="36"/>
      <c r="DS47" s="34"/>
      <c r="DT47" s="34"/>
      <c r="DU47" s="34"/>
      <c r="DV47" s="34"/>
      <c r="DW47" s="36"/>
      <c r="DX47" s="36"/>
      <c r="DY47" s="34"/>
      <c r="DZ47" s="34"/>
      <c r="EA47" s="34"/>
      <c r="EB47" s="34"/>
      <c r="EC47" s="34"/>
      <c r="ED47" s="34"/>
      <c r="EE47" s="34"/>
      <c r="EF47" s="36"/>
      <c r="EG47" s="36"/>
      <c r="EH47" s="34"/>
      <c r="EI47" s="34"/>
      <c r="EJ47" s="34"/>
      <c r="EK47" s="34"/>
      <c r="EL47" s="34"/>
      <c r="EM47" s="34"/>
      <c r="EN47" s="34"/>
    </row>
    <row r="48" spans="2:149">
      <c r="BG48" s="244" t="s">
        <v>43</v>
      </c>
      <c r="BH48" s="245"/>
      <c r="BI48" s="245"/>
      <c r="BJ48" s="245"/>
      <c r="BK48" s="245"/>
      <c r="BL48" s="246"/>
      <c r="BM48" s="100">
        <f>BM50+BM52+BM53+BM55+BM57+BM58</f>
        <v>7</v>
      </c>
      <c r="BN48" s="101"/>
      <c r="BO48" s="101"/>
      <c r="BP48" s="102"/>
      <c r="CH48" s="36"/>
      <c r="CI48" s="36"/>
      <c r="CJ48" s="36"/>
      <c r="CK48" s="36"/>
      <c r="CL48" s="36"/>
      <c r="CM48" s="36"/>
      <c r="CN48" s="36"/>
      <c r="CO48" s="36"/>
      <c r="CP48" s="36"/>
      <c r="CQ48" s="36"/>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6"/>
      <c r="DR48" s="36"/>
      <c r="DS48" s="34"/>
      <c r="DT48" s="34"/>
      <c r="DU48" s="34"/>
      <c r="DV48" s="34"/>
      <c r="DW48" s="36"/>
      <c r="DX48" s="36"/>
      <c r="DY48" s="34"/>
      <c r="DZ48" s="34"/>
      <c r="EA48" s="34"/>
      <c r="EB48" s="34"/>
      <c r="EC48" s="34"/>
      <c r="ED48" s="34"/>
      <c r="EE48" s="34"/>
      <c r="EF48" s="36"/>
      <c r="EG48" s="36"/>
      <c r="EH48" s="34"/>
      <c r="EI48" s="34"/>
      <c r="EJ48" s="34"/>
      <c r="EK48" s="34"/>
      <c r="EL48" s="34"/>
      <c r="EM48" s="34"/>
      <c r="EN48" s="34"/>
    </row>
    <row r="49" spans="3:152">
      <c r="C49" s="57"/>
      <c r="BG49" s="247"/>
      <c r="BH49" s="248"/>
      <c r="BI49" s="248"/>
      <c r="BJ49" s="248"/>
      <c r="BK49" s="248"/>
      <c r="BL49" s="249"/>
      <c r="BM49" s="241">
        <f>BM51+BM52+BM54+BM56+BM57+BM58</f>
        <v>10</v>
      </c>
      <c r="BN49" s="242"/>
      <c r="BO49" s="242"/>
      <c r="BP49" s="243"/>
      <c r="CG49" s="36"/>
      <c r="CH49" s="36"/>
      <c r="CI49" s="36"/>
      <c r="CJ49" s="36"/>
      <c r="CK49" s="36"/>
      <c r="CL49" s="36"/>
      <c r="CM49" s="36"/>
      <c r="CN49" s="36"/>
      <c r="CO49" s="36"/>
      <c r="CP49" s="36"/>
      <c r="CQ49" s="36"/>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6"/>
      <c r="DR49" s="36"/>
      <c r="DS49" s="34"/>
      <c r="DT49" s="34"/>
      <c r="DU49" s="34"/>
      <c r="DV49" s="34"/>
      <c r="DW49" s="36"/>
      <c r="DX49" s="36"/>
      <c r="DY49" s="34"/>
      <c r="DZ49" s="34"/>
      <c r="EA49" s="34"/>
      <c r="EB49" s="34"/>
      <c r="EC49" s="34"/>
      <c r="ED49" s="34"/>
      <c r="EE49" s="34"/>
      <c r="EF49" s="36"/>
      <c r="EG49" s="36"/>
      <c r="EH49" s="34"/>
      <c r="EI49" s="34"/>
      <c r="EJ49" s="34"/>
      <c r="EK49" s="34"/>
      <c r="EL49" s="34"/>
      <c r="EM49" s="34"/>
      <c r="EN49" s="34"/>
    </row>
    <row r="50" spans="3:152">
      <c r="BD50" t="s">
        <v>146</v>
      </c>
      <c r="BG50" s="103">
        <v>1.1499999999999999</v>
      </c>
      <c r="BH50" s="104"/>
      <c r="BI50" s="105"/>
      <c r="BJ50" s="106" t="s">
        <v>24</v>
      </c>
      <c r="BK50" s="107"/>
      <c r="BL50" s="108"/>
      <c r="BM50" s="100">
        <f>SUMPRODUCT(($BG$22:$BG$31="115%")*($BJ$22:$BJ$31="Ａ重油")*1)-1</f>
        <v>1</v>
      </c>
      <c r="BN50" s="101"/>
      <c r="BO50" s="101"/>
      <c r="BP50" s="102"/>
      <c r="CG50" s="36"/>
      <c r="CH50" s="36"/>
      <c r="CI50" s="36"/>
      <c r="CJ50" s="36"/>
      <c r="DN50" s="33"/>
      <c r="DO50" s="33"/>
      <c r="DP50" s="33"/>
      <c r="DQ50" s="32"/>
      <c r="DR50" s="31"/>
      <c r="DS50" s="31"/>
      <c r="DT50" s="31"/>
      <c r="DU50" s="31"/>
      <c r="DV50" s="31"/>
      <c r="DW50" s="31"/>
      <c r="DX50" s="31"/>
      <c r="DY50" s="31"/>
      <c r="DZ50" s="44"/>
      <c r="EA50" s="31"/>
      <c r="EB50" s="31"/>
      <c r="EC50" s="31"/>
      <c r="ED50" s="31"/>
      <c r="EE50" s="31"/>
      <c r="EF50" s="31"/>
      <c r="EG50" s="31"/>
      <c r="EH50" s="31"/>
      <c r="EI50" s="31"/>
      <c r="EJ50" s="31"/>
      <c r="EK50" s="33"/>
      <c r="EL50" s="33"/>
      <c r="EM50" s="33"/>
      <c r="EN50" s="33"/>
    </row>
    <row r="51" spans="3:152" ht="15" customHeight="1">
      <c r="C51" s="58"/>
      <c r="BD51" s="12" t="s">
        <v>147</v>
      </c>
      <c r="BG51" s="91">
        <v>1.1499999999999999</v>
      </c>
      <c r="BH51" s="92"/>
      <c r="BI51" s="93"/>
      <c r="BJ51" s="94" t="s">
        <v>24</v>
      </c>
      <c r="BK51" s="95"/>
      <c r="BL51" s="96"/>
      <c r="BM51" s="97">
        <f>SUMPRODUCT(($BG$22:$BG$36="115%")*($BJ$22:$BJ$36="Ａ重油")*1)-1</f>
        <v>2</v>
      </c>
      <c r="BN51" s="98"/>
      <c r="BO51" s="98"/>
      <c r="BP51" s="99"/>
      <c r="CJ51" s="36"/>
      <c r="CK51" s="36"/>
      <c r="CL51" s="36"/>
      <c r="CM51" s="36"/>
      <c r="CN51" s="36"/>
      <c r="CO51" s="36"/>
      <c r="CP51" s="36"/>
      <c r="CQ51" s="36"/>
      <c r="CR51" s="36"/>
      <c r="DZ51" s="32"/>
      <c r="EA51" s="32"/>
      <c r="EB51" s="32"/>
      <c r="EC51" s="32"/>
      <c r="ED51" s="32"/>
      <c r="EE51" s="32"/>
      <c r="EF51" s="32"/>
      <c r="EG51" s="32"/>
      <c r="EH51" s="32"/>
      <c r="EI51" s="32"/>
      <c r="EJ51" s="32"/>
      <c r="EK51" s="32"/>
      <c r="EL51" s="32"/>
      <c r="EM51" s="32"/>
      <c r="EN51" s="32"/>
      <c r="EO51" s="32"/>
      <c r="EP51" s="32"/>
      <c r="EQ51" s="32"/>
      <c r="ER51" s="32"/>
      <c r="ES51" s="32"/>
      <c r="ET51" s="32"/>
      <c r="EU51" s="32"/>
      <c r="EV51" s="32"/>
    </row>
    <row r="52" spans="3:152" ht="14.25" customHeight="1">
      <c r="C52" s="57"/>
      <c r="N52" s="26"/>
      <c r="O52" s="27"/>
      <c r="P52" s="27"/>
      <c r="Q52" s="28"/>
      <c r="R52" s="25"/>
      <c r="S52" s="25"/>
      <c r="T52" s="25"/>
      <c r="U52" s="25"/>
      <c r="V52" s="25"/>
      <c r="W52" s="25"/>
      <c r="X52" s="25"/>
      <c r="Y52" s="25"/>
      <c r="Z52" s="25"/>
      <c r="AA52" s="25"/>
      <c r="AB52" s="25"/>
      <c r="AC52" s="25"/>
      <c r="AD52" s="25"/>
      <c r="AE52" s="25"/>
      <c r="AF52" s="25"/>
      <c r="AG52" s="25"/>
      <c r="AH52" s="25"/>
      <c r="AI52" s="25"/>
      <c r="BG52" s="103">
        <v>1.1499999999999999</v>
      </c>
      <c r="BH52" s="104"/>
      <c r="BI52" s="105"/>
      <c r="BJ52" s="106" t="s">
        <v>25</v>
      </c>
      <c r="BK52" s="107"/>
      <c r="BL52" s="108"/>
      <c r="BM52" s="241">
        <f>SUMPRODUCT(($BG$22:$BG$36="115%")*($BJ$22:$BJ$36="灯油")*1)</f>
        <v>1</v>
      </c>
      <c r="BN52" s="242"/>
      <c r="BO52" s="242"/>
      <c r="BP52" s="243"/>
      <c r="DZ52" s="37"/>
      <c r="EA52" s="37"/>
      <c r="EB52" s="35"/>
      <c r="EC52" s="35"/>
      <c r="ED52" s="35"/>
      <c r="EE52" s="35"/>
      <c r="EF52" s="37"/>
      <c r="EG52" s="37"/>
      <c r="EH52" s="35"/>
      <c r="EI52" s="35"/>
      <c r="EJ52" s="35"/>
      <c r="EK52" s="37"/>
      <c r="EL52" s="37"/>
      <c r="EM52" s="35"/>
      <c r="EN52" s="35"/>
      <c r="EO52" s="35"/>
      <c r="EP52" s="35"/>
      <c r="EQ52" s="37"/>
      <c r="ER52" s="37"/>
      <c r="ES52" s="34"/>
      <c r="ET52" s="34"/>
      <c r="EU52" s="34"/>
      <c r="EV52" s="34"/>
    </row>
    <row r="53" spans="3:152">
      <c r="C53" s="57"/>
      <c r="BD53" t="s">
        <v>146</v>
      </c>
      <c r="BG53" s="103">
        <v>1.3</v>
      </c>
      <c r="BH53" s="104"/>
      <c r="BI53" s="105"/>
      <c r="BJ53" s="106" t="s">
        <v>24</v>
      </c>
      <c r="BK53" s="107"/>
      <c r="BL53" s="108"/>
      <c r="BM53" s="100">
        <f>SUMPRODUCT(($BG$22:$BG$36="130%")*($BJ$22:$BJ$36="Ａ重油")*1)-1</f>
        <v>2</v>
      </c>
      <c r="BN53" s="101"/>
      <c r="BO53" s="101"/>
      <c r="BP53" s="102"/>
      <c r="CB53" s="36"/>
      <c r="CC53" s="36"/>
      <c r="CD53" s="36"/>
      <c r="CE53" s="36"/>
      <c r="CF53" s="36"/>
      <c r="DZ53" s="37"/>
      <c r="EA53" s="37"/>
      <c r="EB53" s="35"/>
      <c r="EC53" s="35"/>
      <c r="ED53" s="35"/>
      <c r="EE53" s="35"/>
      <c r="EF53" s="37"/>
      <c r="EG53" s="37"/>
      <c r="EH53" s="35"/>
      <c r="EI53" s="35"/>
      <c r="EJ53" s="35"/>
      <c r="EK53" s="37"/>
      <c r="EL53" s="37"/>
      <c r="EM53" s="35"/>
      <c r="EN53" s="35"/>
      <c r="EO53" s="35"/>
      <c r="EP53" s="35"/>
      <c r="EQ53" s="37"/>
      <c r="ER53" s="37"/>
      <c r="ES53" s="34"/>
      <c r="ET53" s="34"/>
      <c r="EU53" s="34"/>
      <c r="EV53" s="34"/>
    </row>
    <row r="54" spans="3:152">
      <c r="BD54" s="601" t="s">
        <v>147</v>
      </c>
      <c r="BE54" s="601"/>
      <c r="BF54" s="601"/>
      <c r="BG54" s="602">
        <v>1.3</v>
      </c>
      <c r="BH54" s="603"/>
      <c r="BI54" s="604"/>
      <c r="BJ54" s="605" t="s">
        <v>24</v>
      </c>
      <c r="BK54" s="606"/>
      <c r="BL54" s="607"/>
      <c r="BM54" s="620">
        <f>SUMPRODUCT(($BG$22:$BG$36="130%")*($BJ$22:$BJ$36="Ａ重油")*1)</f>
        <v>3</v>
      </c>
      <c r="BN54" s="621"/>
      <c r="BO54" s="621"/>
      <c r="BP54" s="622"/>
      <c r="CB54" s="36"/>
      <c r="CC54" s="36"/>
      <c r="CD54" s="36"/>
      <c r="CE54" s="36"/>
      <c r="CF54" s="36"/>
      <c r="DZ54" s="37"/>
      <c r="EA54" s="37"/>
      <c r="EB54" s="35"/>
      <c r="EC54" s="35"/>
      <c r="ED54" s="35"/>
      <c r="EE54" s="35"/>
      <c r="EF54" s="37"/>
      <c r="EG54" s="37"/>
      <c r="EH54" s="35"/>
      <c r="EI54" s="35"/>
      <c r="EJ54" s="35"/>
      <c r="EK54" s="37"/>
      <c r="EL54" s="37"/>
      <c r="EM54" s="35"/>
      <c r="EN54" s="35"/>
      <c r="EO54" s="35"/>
      <c r="EP54" s="35"/>
      <c r="EQ54" s="37"/>
      <c r="ER54" s="37"/>
      <c r="ES54" s="34"/>
      <c r="ET54" s="34"/>
      <c r="EU54" s="34"/>
      <c r="EV54" s="34"/>
    </row>
    <row r="55" spans="3:152">
      <c r="C55" s="29"/>
      <c r="D55" s="26"/>
      <c r="E55" s="26"/>
      <c r="F55" s="26"/>
      <c r="G55" s="26"/>
      <c r="H55" s="26"/>
      <c r="I55" s="26"/>
      <c r="J55" s="26"/>
      <c r="K55" s="26"/>
      <c r="L55" s="26"/>
      <c r="M55" s="26"/>
      <c r="BD55" s="601" t="s">
        <v>146</v>
      </c>
      <c r="BE55" s="601"/>
      <c r="BF55" s="601"/>
      <c r="BG55" s="602">
        <v>1.3</v>
      </c>
      <c r="BH55" s="603"/>
      <c r="BI55" s="604"/>
      <c r="BJ55" s="605" t="s">
        <v>25</v>
      </c>
      <c r="BK55" s="606"/>
      <c r="BL55" s="607"/>
      <c r="BM55" s="623">
        <f>SUMPRODUCT(($BG$22:$BG$36="130%")*($BJ$22:$BJ$36="灯油")*1)-1</f>
        <v>1</v>
      </c>
      <c r="BN55" s="624"/>
      <c r="BO55" s="624"/>
      <c r="BP55" s="625"/>
      <c r="DZ55" s="37"/>
      <c r="EA55" s="37"/>
      <c r="EB55" s="35"/>
      <c r="EC55" s="35"/>
      <c r="ED55" s="35"/>
      <c r="EE55" s="35"/>
      <c r="EF55" s="37"/>
      <c r="EG55" s="37"/>
      <c r="EH55" s="35"/>
      <c r="EI55" s="35"/>
      <c r="EJ55" s="35"/>
      <c r="EK55" s="37"/>
      <c r="EL55" s="37"/>
      <c r="EM55" s="35"/>
      <c r="EN55" s="35"/>
      <c r="EO55" s="35"/>
      <c r="EP55" s="35"/>
      <c r="EQ55" s="37"/>
      <c r="ER55" s="37"/>
      <c r="ES55" s="34"/>
      <c r="ET55" s="34"/>
      <c r="EU55" s="34"/>
      <c r="EV55" s="34"/>
    </row>
    <row r="56" spans="3:152">
      <c r="BD56" s="601" t="s">
        <v>147</v>
      </c>
      <c r="BE56" s="601"/>
      <c r="BF56" s="601"/>
      <c r="BG56" s="602">
        <v>1.3</v>
      </c>
      <c r="BH56" s="603"/>
      <c r="BI56" s="604"/>
      <c r="BJ56" s="605" t="s">
        <v>25</v>
      </c>
      <c r="BK56" s="606"/>
      <c r="BL56" s="607"/>
      <c r="BM56" s="620">
        <f>SUMPRODUCT(($BG$22:$BG$36="130%")*($BJ$22:$BJ$36="灯油")*1)</f>
        <v>2</v>
      </c>
      <c r="BN56" s="621"/>
      <c r="BO56" s="621"/>
      <c r="BP56" s="622"/>
      <c r="DZ56" s="37"/>
      <c r="EA56" s="37"/>
      <c r="EB56" s="35"/>
      <c r="EC56" s="35"/>
      <c r="ED56" s="35"/>
      <c r="EE56" s="35"/>
      <c r="EF56" s="37"/>
      <c r="EG56" s="37"/>
      <c r="EH56" s="35"/>
      <c r="EI56" s="35"/>
      <c r="EJ56" s="35"/>
      <c r="EK56" s="37"/>
      <c r="EL56" s="37"/>
      <c r="EM56" s="35"/>
      <c r="EN56" s="35"/>
      <c r="EO56" s="35"/>
      <c r="EP56" s="35"/>
      <c r="EQ56" s="37"/>
      <c r="ER56" s="37"/>
      <c r="ES56" s="34"/>
      <c r="ET56" s="34"/>
      <c r="EU56" s="34"/>
      <c r="EV56" s="34"/>
    </row>
    <row r="57" spans="3:152">
      <c r="D57" s="12"/>
      <c r="BG57" s="103">
        <v>1.5</v>
      </c>
      <c r="BH57" s="104"/>
      <c r="BI57" s="105"/>
      <c r="BJ57" s="106" t="s">
        <v>24</v>
      </c>
      <c r="BK57" s="107"/>
      <c r="BL57" s="108"/>
      <c r="BM57" s="241">
        <f>SUMPRODUCT(($BG$22:$BG$36="150%")*($BJ$22:$BJ$36="Ａ重油")*1)</f>
        <v>1</v>
      </c>
      <c r="BN57" s="242"/>
      <c r="BO57" s="242"/>
      <c r="BP57" s="243"/>
    </row>
    <row r="58" spans="3:152">
      <c r="D58" s="12"/>
      <c r="BG58" s="103">
        <v>1.5</v>
      </c>
      <c r="BH58" s="104"/>
      <c r="BI58" s="105"/>
      <c r="BJ58" s="106" t="s">
        <v>25</v>
      </c>
      <c r="BK58" s="107"/>
      <c r="BL58" s="108"/>
      <c r="BM58" s="241">
        <f>SUMPRODUCT(($BG$22:$BG$36="150%")*($BJ$22:$BJ$36="灯油")*1)</f>
        <v>1</v>
      </c>
      <c r="BN58" s="242"/>
      <c r="BO58" s="242"/>
      <c r="BP58" s="243"/>
    </row>
    <row r="59" spans="3:152">
      <c r="D59" s="6" t="s">
        <v>13</v>
      </c>
      <c r="K59" s="6" t="s">
        <v>6</v>
      </c>
      <c r="T59" s="3" t="s">
        <v>89</v>
      </c>
    </row>
    <row r="60" spans="3:152">
      <c r="D60" s="3"/>
      <c r="K60" s="3" t="s">
        <v>7</v>
      </c>
      <c r="T60" s="3" t="s">
        <v>90</v>
      </c>
    </row>
    <row r="61" spans="3:152">
      <c r="D61" s="3"/>
      <c r="K61" s="3" t="s">
        <v>8</v>
      </c>
      <c r="T61" s="3" t="s">
        <v>91</v>
      </c>
    </row>
    <row r="62" spans="3:152">
      <c r="D62" s="3"/>
      <c r="T62" s="3" t="s">
        <v>92</v>
      </c>
    </row>
    <row r="63" spans="3:152">
      <c r="K63" s="7" t="s">
        <v>15</v>
      </c>
      <c r="T63" s="3" t="s">
        <v>93</v>
      </c>
    </row>
    <row r="64" spans="3:152">
      <c r="K64" s="3" t="s">
        <v>16</v>
      </c>
      <c r="T64" s="3" t="s">
        <v>94</v>
      </c>
    </row>
    <row r="65" spans="4:20">
      <c r="D65" s="6" t="s">
        <v>48</v>
      </c>
      <c r="K65" s="3" t="s">
        <v>17</v>
      </c>
    </row>
    <row r="66" spans="4:20">
      <c r="D66" s="3" t="s">
        <v>49</v>
      </c>
    </row>
    <row r="67" spans="4:20">
      <c r="D67" s="3" t="s">
        <v>50</v>
      </c>
      <c r="K67" s="6" t="s">
        <v>20</v>
      </c>
      <c r="T67" s="7" t="s">
        <v>36</v>
      </c>
    </row>
    <row r="68" spans="4:20">
      <c r="D68" s="3" t="s">
        <v>51</v>
      </c>
      <c r="K68" s="47" t="s">
        <v>116</v>
      </c>
      <c r="T68" s="3" t="s">
        <v>97</v>
      </c>
    </row>
    <row r="69" spans="4:20">
      <c r="K69" s="4" t="s">
        <v>21</v>
      </c>
      <c r="T69" s="3" t="s">
        <v>98</v>
      </c>
    </row>
    <row r="70" spans="4:20">
      <c r="D70" s="6" t="s">
        <v>52</v>
      </c>
      <c r="K70" s="4" t="s">
        <v>22</v>
      </c>
      <c r="T70" s="3" t="s">
        <v>16</v>
      </c>
    </row>
    <row r="71" spans="4:20">
      <c r="D71" s="3" t="s">
        <v>53</v>
      </c>
      <c r="K71" s="6" t="s">
        <v>23</v>
      </c>
      <c r="T71" s="3" t="s">
        <v>17</v>
      </c>
    </row>
    <row r="72" spans="4:20">
      <c r="D72" s="3" t="s">
        <v>54</v>
      </c>
      <c r="K72" s="3" t="s">
        <v>24</v>
      </c>
      <c r="T72" s="3" t="s">
        <v>37</v>
      </c>
    </row>
    <row r="73" spans="4:20">
      <c r="D73" s="3" t="s">
        <v>55</v>
      </c>
      <c r="K73" s="3" t="s">
        <v>25</v>
      </c>
      <c r="T73" s="3" t="s">
        <v>68</v>
      </c>
    </row>
    <row r="74" spans="4:20">
      <c r="T74" s="3" t="s">
        <v>88</v>
      </c>
    </row>
    <row r="75" spans="4:20">
      <c r="D75" s="6" t="s">
        <v>99</v>
      </c>
      <c r="T75" s="3" t="s">
        <v>86</v>
      </c>
    </row>
    <row r="76" spans="4:20">
      <c r="D76" s="3" t="s">
        <v>100</v>
      </c>
      <c r="T76" s="3" t="s">
        <v>87</v>
      </c>
    </row>
    <row r="77" spans="4:20">
      <c r="D77" s="3" t="s">
        <v>101</v>
      </c>
      <c r="T77" s="3" t="s">
        <v>110</v>
      </c>
    </row>
    <row r="78" spans="4:20">
      <c r="D78" s="3"/>
      <c r="T78" s="3" t="s">
        <v>111</v>
      </c>
    </row>
    <row r="79" spans="4:20">
      <c r="T79" s="3" t="s">
        <v>132</v>
      </c>
    </row>
  </sheetData>
  <mergeCells count="731">
    <mergeCell ref="EA35:EC35"/>
    <mergeCell ref="ED36:EF36"/>
    <mergeCell ref="Z35:AB35"/>
    <mergeCell ref="BD37:BF37"/>
    <mergeCell ref="CC18:EF18"/>
    <mergeCell ref="DJ15:DN15"/>
    <mergeCell ref="DO15:DP15"/>
    <mergeCell ref="AX14:DP14"/>
    <mergeCell ref="Z19:AB21"/>
    <mergeCell ref="Z22:AB22"/>
    <mergeCell ref="Z25:AB25"/>
    <mergeCell ref="Z26:AB26"/>
    <mergeCell ref="Z27:AB27"/>
    <mergeCell ref="Z28:AB28"/>
    <mergeCell ref="Z29:AB29"/>
    <mergeCell ref="Z32:AB32"/>
    <mergeCell ref="Z33:AB33"/>
    <mergeCell ref="Z34:AB34"/>
    <mergeCell ref="ED35:EF35"/>
    <mergeCell ref="EA36:EC36"/>
    <mergeCell ref="EA37:EC37"/>
    <mergeCell ref="ED37:EF37"/>
    <mergeCell ref="EA22:EC22"/>
    <mergeCell ref="ED22:EF22"/>
    <mergeCell ref="EA25:EC25"/>
    <mergeCell ref="ED25:EF25"/>
    <mergeCell ref="EA26:EC26"/>
    <mergeCell ref="ED26:EF26"/>
    <mergeCell ref="EA27:EC27"/>
    <mergeCell ref="ED27:EF27"/>
    <mergeCell ref="EA28:EC28"/>
    <mergeCell ref="ED28:EF28"/>
    <mergeCell ref="EA29:EC29"/>
    <mergeCell ref="ED29:EF29"/>
    <mergeCell ref="EA30:EC30"/>
    <mergeCell ref="ED30:EF30"/>
    <mergeCell ref="EA31:EC31"/>
    <mergeCell ref="ED31:EF31"/>
    <mergeCell ref="EA32:EC32"/>
    <mergeCell ref="ED32:EF32"/>
    <mergeCell ref="EA33:EC33"/>
    <mergeCell ref="ED33:EF33"/>
    <mergeCell ref="EA34:EC34"/>
    <mergeCell ref="ED34:EF34"/>
    <mergeCell ref="CC42:CF42"/>
    <mergeCell ref="CC40:CF40"/>
    <mergeCell ref="CC25:CF25"/>
    <mergeCell ref="CC26:CF26"/>
    <mergeCell ref="CC27:CF27"/>
    <mergeCell ref="CC28:CF28"/>
    <mergeCell ref="CC29:CF29"/>
    <mergeCell ref="CC30:CF30"/>
    <mergeCell ref="CC31:CF31"/>
    <mergeCell ref="CC32:CF32"/>
    <mergeCell ref="CC33:CF33"/>
    <mergeCell ref="CC34:CF34"/>
    <mergeCell ref="CC38:CF38"/>
    <mergeCell ref="CC35:CF35"/>
    <mergeCell ref="CC36:CF36"/>
    <mergeCell ref="CC39:CF39"/>
    <mergeCell ref="CC41:CF41"/>
    <mergeCell ref="AI26:AK26"/>
    <mergeCell ref="BQ34:BT34"/>
    <mergeCell ref="BU34:BX34"/>
    <mergeCell ref="BY34:CB34"/>
    <mergeCell ref="BQ42:BT42"/>
    <mergeCell ref="BQ46:BT46"/>
    <mergeCell ref="BQ40:BT40"/>
    <mergeCell ref="BU40:BX40"/>
    <mergeCell ref="BY40:CB40"/>
    <mergeCell ref="BU39:BX39"/>
    <mergeCell ref="BU41:BX41"/>
    <mergeCell ref="BU42:BX42"/>
    <mergeCell ref="BU46:BX46"/>
    <mergeCell ref="BY39:CB39"/>
    <mergeCell ref="BY41:CB41"/>
    <mergeCell ref="BY42:CB42"/>
    <mergeCell ref="BY46:CB46"/>
    <mergeCell ref="BQ43:BT43"/>
    <mergeCell ref="BU43:BX43"/>
    <mergeCell ref="BY43:CB43"/>
    <mergeCell ref="BQ44:BT44"/>
    <mergeCell ref="BU44:BX44"/>
    <mergeCell ref="BQ22:BT22"/>
    <mergeCell ref="BU22:BX22"/>
    <mergeCell ref="BY22:CB22"/>
    <mergeCell ref="CC22:CF22"/>
    <mergeCell ref="AF19:AH21"/>
    <mergeCell ref="AI19:AK21"/>
    <mergeCell ref="AL19:AN21"/>
    <mergeCell ref="AO19:AQ21"/>
    <mergeCell ref="AR19:AT21"/>
    <mergeCell ref="AU19:AW21"/>
    <mergeCell ref="AX19:AZ21"/>
    <mergeCell ref="BA19:BC21"/>
    <mergeCell ref="BD19:BF21"/>
    <mergeCell ref="BG22:BI22"/>
    <mergeCell ref="AU25:AW25"/>
    <mergeCell ref="AU26:AW26"/>
    <mergeCell ref="AU27:AW27"/>
    <mergeCell ref="AU28:AW28"/>
    <mergeCell ref="AX25:AZ25"/>
    <mergeCell ref="AX32:AZ32"/>
    <mergeCell ref="BD26:BF26"/>
    <mergeCell ref="BA26:BC26"/>
    <mergeCell ref="AX26:AZ26"/>
    <mergeCell ref="AF22:AH22"/>
    <mergeCell ref="AI22:AK22"/>
    <mergeCell ref="AL22:AN22"/>
    <mergeCell ref="AO22:AQ22"/>
    <mergeCell ref="AR22:AT22"/>
    <mergeCell ref="AU22:AW22"/>
    <mergeCell ref="AX22:AZ22"/>
    <mergeCell ref="BA22:BC22"/>
    <mergeCell ref="BD22:BF22"/>
    <mergeCell ref="B25:C25"/>
    <mergeCell ref="B26:C26"/>
    <mergeCell ref="B27:C27"/>
    <mergeCell ref="B28:C28"/>
    <mergeCell ref="BG39:BI39"/>
    <mergeCell ref="BJ39:BL39"/>
    <mergeCell ref="BG41:BI41"/>
    <mergeCell ref="BJ41:BL41"/>
    <mergeCell ref="W25:Y25"/>
    <mergeCell ref="W26:Y26"/>
    <mergeCell ref="W27:Y27"/>
    <mergeCell ref="W28:Y28"/>
    <mergeCell ref="W29:Y29"/>
    <mergeCell ref="AC25:AE25"/>
    <mergeCell ref="AC26:AE26"/>
    <mergeCell ref="AC27:AE27"/>
    <mergeCell ref="AC28:AE28"/>
    <mergeCell ref="AC29:AE29"/>
    <mergeCell ref="W35:Y35"/>
    <mergeCell ref="W36:Y36"/>
    <mergeCell ref="W37:Y37"/>
    <mergeCell ref="AU35:AW35"/>
    <mergeCell ref="AI35:AK35"/>
    <mergeCell ref="AL35:AN35"/>
    <mergeCell ref="B29:C29"/>
    <mergeCell ref="B30:C30"/>
    <mergeCell ref="B31:C31"/>
    <mergeCell ref="G32:L32"/>
    <mergeCell ref="D31:F31"/>
    <mergeCell ref="D33:F33"/>
    <mergeCell ref="G33:L33"/>
    <mergeCell ref="D34:F34"/>
    <mergeCell ref="D30:F30"/>
    <mergeCell ref="D32:F32"/>
    <mergeCell ref="G29:L29"/>
    <mergeCell ref="D29:F29"/>
    <mergeCell ref="G34:L34"/>
    <mergeCell ref="G30:L31"/>
    <mergeCell ref="DX36:DZ36"/>
    <mergeCell ref="B37:C37"/>
    <mergeCell ref="B32:C32"/>
    <mergeCell ref="B33:C33"/>
    <mergeCell ref="B34:C34"/>
    <mergeCell ref="B35:C35"/>
    <mergeCell ref="B36:C36"/>
    <mergeCell ref="W32:Y32"/>
    <mergeCell ref="W33:Y33"/>
    <mergeCell ref="W34:Y34"/>
    <mergeCell ref="AO35:AQ35"/>
    <mergeCell ref="AR35:AT35"/>
    <mergeCell ref="AX36:AZ36"/>
    <mergeCell ref="BA36:BC36"/>
    <mergeCell ref="BD36:BF36"/>
    <mergeCell ref="Z37:AB37"/>
    <mergeCell ref="AC37:AE37"/>
    <mergeCell ref="AC35:AE35"/>
    <mergeCell ref="AF35:AH35"/>
    <mergeCell ref="AF34:AH34"/>
    <mergeCell ref="AF33:AH33"/>
    <mergeCell ref="AF32:AH32"/>
    <mergeCell ref="AU34:AW34"/>
    <mergeCell ref="AU33:AW33"/>
    <mergeCell ref="DX26:DZ26"/>
    <mergeCell ref="DX27:DZ27"/>
    <mergeCell ref="DX28:DZ28"/>
    <mergeCell ref="DX29:DZ29"/>
    <mergeCell ref="DX30:DZ30"/>
    <mergeCell ref="DU32:DW32"/>
    <mergeCell ref="DC30:DF30"/>
    <mergeCell ref="DC31:DF31"/>
    <mergeCell ref="DC32:DF32"/>
    <mergeCell ref="DU31:DW31"/>
    <mergeCell ref="DK31:DT31"/>
    <mergeCell ref="DU30:DW30"/>
    <mergeCell ref="DK28:DT28"/>
    <mergeCell ref="DU28:DW28"/>
    <mergeCell ref="DC27:DF27"/>
    <mergeCell ref="DK27:DT27"/>
    <mergeCell ref="DK30:DT30"/>
    <mergeCell ref="DC28:DF28"/>
    <mergeCell ref="EA19:EC21"/>
    <mergeCell ref="CQ26:CT26"/>
    <mergeCell ref="DK26:DT26"/>
    <mergeCell ref="DU25:DW25"/>
    <mergeCell ref="DK22:DT22"/>
    <mergeCell ref="CL15:CM15"/>
    <mergeCell ref="CN15:CS15"/>
    <mergeCell ref="DC15:DG15"/>
    <mergeCell ref="B19:C21"/>
    <mergeCell ref="B22:C22"/>
    <mergeCell ref="BJ22:BL22"/>
    <mergeCell ref="CM19:CT19"/>
    <mergeCell ref="CQ20:CT21"/>
    <mergeCell ref="CM22:CP22"/>
    <mergeCell ref="CE15:CF15"/>
    <mergeCell ref="BQ25:BT25"/>
    <mergeCell ref="BU25:BX25"/>
    <mergeCell ref="BY25:CB25"/>
    <mergeCell ref="BQ26:BT26"/>
    <mergeCell ref="BU26:BX26"/>
    <mergeCell ref="AC22:AE22"/>
    <mergeCell ref="AI25:AK25"/>
    <mergeCell ref="DX22:DZ22"/>
    <mergeCell ref="DX25:DZ25"/>
    <mergeCell ref="A3:AQ4"/>
    <mergeCell ref="BM22:BP22"/>
    <mergeCell ref="B8:J8"/>
    <mergeCell ref="BG9:BN9"/>
    <mergeCell ref="K8:V8"/>
    <mergeCell ref="B9:J9"/>
    <mergeCell ref="K9:V9"/>
    <mergeCell ref="K10:V10"/>
    <mergeCell ref="B10:J10"/>
    <mergeCell ref="B12:J12"/>
    <mergeCell ref="K11:V11"/>
    <mergeCell ref="BJ10:BK10"/>
    <mergeCell ref="B14:J14"/>
    <mergeCell ref="K14:V14"/>
    <mergeCell ref="H6:O6"/>
    <mergeCell ref="P6:V6"/>
    <mergeCell ref="AR3:AZ3"/>
    <mergeCell ref="AR4:AZ4"/>
    <mergeCell ref="AR5:AZ5"/>
    <mergeCell ref="B11:J11"/>
    <mergeCell ref="X14:AG14"/>
    <mergeCell ref="X15:AG15"/>
    <mergeCell ref="X16:AG16"/>
    <mergeCell ref="X9:AE10"/>
    <mergeCell ref="CM20:CP21"/>
    <mergeCell ref="BM19:BP21"/>
    <mergeCell ref="CA10:CB10"/>
    <mergeCell ref="BM10:BR10"/>
    <mergeCell ref="BG19:BI21"/>
    <mergeCell ref="BJ19:BL21"/>
    <mergeCell ref="BJ15:BK15"/>
    <mergeCell ref="BQ15:BR15"/>
    <mergeCell ref="CG15:CK15"/>
    <mergeCell ref="BQ20:BT21"/>
    <mergeCell ref="BU20:BX21"/>
    <mergeCell ref="BY20:CB21"/>
    <mergeCell ref="BQ19:CB19"/>
    <mergeCell ref="CC19:CF21"/>
    <mergeCell ref="CG19:CL19"/>
    <mergeCell ref="CG20:CI21"/>
    <mergeCell ref="CJ20:CL21"/>
    <mergeCell ref="BY10:BZ10"/>
    <mergeCell ref="BS10:BT10"/>
    <mergeCell ref="BU10:BV10"/>
    <mergeCell ref="BZ15:CD15"/>
    <mergeCell ref="X11:AU13"/>
    <mergeCell ref="AX11:CC12"/>
    <mergeCell ref="K12:V12"/>
    <mergeCell ref="B13:J13"/>
    <mergeCell ref="K13:V13"/>
    <mergeCell ref="M19:V21"/>
    <mergeCell ref="AQ9:AR10"/>
    <mergeCell ref="AS9:AT10"/>
    <mergeCell ref="AU9:AU10"/>
    <mergeCell ref="AF9:AJ10"/>
    <mergeCell ref="AM9:AN10"/>
    <mergeCell ref="AO9:AO10"/>
    <mergeCell ref="AH15:AI15"/>
    <mergeCell ref="AJ15:AM15"/>
    <mergeCell ref="AP9:AP10"/>
    <mergeCell ref="AK9:AL10"/>
    <mergeCell ref="AH14:AT14"/>
    <mergeCell ref="W19:Y21"/>
    <mergeCell ref="AC19:AE21"/>
    <mergeCell ref="BO9:BY9"/>
    <mergeCell ref="BZ9:CB9"/>
    <mergeCell ref="AX9:BF9"/>
    <mergeCell ref="BD10:BE10"/>
    <mergeCell ref="BF10:BG10"/>
    <mergeCell ref="AX10:BC10"/>
    <mergeCell ref="BE15:BI15"/>
    <mergeCell ref="BL15:BP15"/>
    <mergeCell ref="BD35:BF35"/>
    <mergeCell ref="BQ35:BT35"/>
    <mergeCell ref="BU35:BX35"/>
    <mergeCell ref="BY35:CB35"/>
    <mergeCell ref="DU19:DW21"/>
    <mergeCell ref="DX19:DZ21"/>
    <mergeCell ref="BJ31:BL31"/>
    <mergeCell ref="BJ32:BL32"/>
    <mergeCell ref="BG30:BI30"/>
    <mergeCell ref="BJ30:BL30"/>
    <mergeCell ref="BJ27:BL27"/>
    <mergeCell ref="BD32:BF32"/>
    <mergeCell ref="CU32:CX32"/>
    <mergeCell ref="CY34:DB34"/>
    <mergeCell ref="BG34:BI34"/>
    <mergeCell ref="BJ34:BL34"/>
    <mergeCell ref="CM27:CP27"/>
    <mergeCell ref="CM28:CP28"/>
    <mergeCell ref="BC15:BD15"/>
    <mergeCell ref="CG27:CI27"/>
    <mergeCell ref="CJ27:CL27"/>
    <mergeCell ref="ED19:EF21"/>
    <mergeCell ref="BM18:CB18"/>
    <mergeCell ref="DX31:DZ31"/>
    <mergeCell ref="DX32:DZ32"/>
    <mergeCell ref="DX33:DZ33"/>
    <mergeCell ref="DX34:DZ34"/>
    <mergeCell ref="CQ29:CT29"/>
    <mergeCell ref="DU29:DW29"/>
    <mergeCell ref="CQ27:CT27"/>
    <mergeCell ref="DU26:DW26"/>
    <mergeCell ref="DC26:DF26"/>
    <mergeCell ref="DK25:DT25"/>
    <mergeCell ref="DU22:DW22"/>
    <mergeCell ref="CU25:CX25"/>
    <mergeCell ref="CU26:CX26"/>
    <mergeCell ref="CY28:DB28"/>
    <mergeCell ref="CU22:CX22"/>
    <mergeCell ref="CY20:DB21"/>
    <mergeCell ref="CG32:CI32"/>
    <mergeCell ref="CU27:CX27"/>
    <mergeCell ref="CU28:CX28"/>
    <mergeCell ref="CU29:CX29"/>
    <mergeCell ref="CU30:CX30"/>
    <mergeCell ref="CU31:CX31"/>
    <mergeCell ref="DX37:DZ37"/>
    <mergeCell ref="CQ36:CT36"/>
    <mergeCell ref="DK37:DT37"/>
    <mergeCell ref="DU37:DW37"/>
    <mergeCell ref="DC36:DF36"/>
    <mergeCell ref="DC37:DF37"/>
    <mergeCell ref="DU33:DW33"/>
    <mergeCell ref="CU34:CX34"/>
    <mergeCell ref="DC33:DF33"/>
    <mergeCell ref="CQ34:CT34"/>
    <mergeCell ref="CU33:CX33"/>
    <mergeCell ref="DK33:DT33"/>
    <mergeCell ref="DG36:DJ36"/>
    <mergeCell ref="DG37:DJ37"/>
    <mergeCell ref="CU35:CX35"/>
    <mergeCell ref="DX35:DZ35"/>
    <mergeCell ref="DK35:DT35"/>
    <mergeCell ref="DU35:DW35"/>
    <mergeCell ref="DC35:DF35"/>
    <mergeCell ref="CQ35:CT35"/>
    <mergeCell ref="CY33:DB33"/>
    <mergeCell ref="DC34:DF34"/>
    <mergeCell ref="DU34:DW34"/>
    <mergeCell ref="CU36:CX36"/>
    <mergeCell ref="DU36:DW36"/>
    <mergeCell ref="CU37:CX37"/>
    <mergeCell ref="D35:F35"/>
    <mergeCell ref="BG35:BI35"/>
    <mergeCell ref="G35:L35"/>
    <mergeCell ref="M35:V35"/>
    <mergeCell ref="D36:F36"/>
    <mergeCell ref="M36:V36"/>
    <mergeCell ref="BG36:BI36"/>
    <mergeCell ref="BJ36:BL36"/>
    <mergeCell ref="CQ37:CT37"/>
    <mergeCell ref="BM37:BP37"/>
    <mergeCell ref="G36:L36"/>
    <mergeCell ref="AF37:AH37"/>
    <mergeCell ref="AI37:AK37"/>
    <mergeCell ref="AL37:AN37"/>
    <mergeCell ref="AO37:AQ37"/>
    <mergeCell ref="AR37:AT37"/>
    <mergeCell ref="AU37:AW37"/>
    <mergeCell ref="CY35:DB35"/>
    <mergeCell ref="BJ35:BL35"/>
    <mergeCell ref="AX37:AZ37"/>
    <mergeCell ref="BA37:BC37"/>
    <mergeCell ref="BQ36:BT36"/>
    <mergeCell ref="AC34:AE34"/>
    <mergeCell ref="M34:V34"/>
    <mergeCell ref="BM32:BP32"/>
    <mergeCell ref="CY37:DB37"/>
    <mergeCell ref="BQ37:BT37"/>
    <mergeCell ref="BU37:BX37"/>
    <mergeCell ref="BY37:CB37"/>
    <mergeCell ref="CC37:CF37"/>
    <mergeCell ref="CG37:CI37"/>
    <mergeCell ref="CJ37:CL37"/>
    <mergeCell ref="BU36:BX36"/>
    <mergeCell ref="BY36:CB36"/>
    <mergeCell ref="CM34:CP34"/>
    <mergeCell ref="CG34:CI34"/>
    <mergeCell ref="CJ34:CL34"/>
    <mergeCell ref="CM33:CP33"/>
    <mergeCell ref="CG33:CI33"/>
    <mergeCell ref="BM35:BP35"/>
    <mergeCell ref="CM36:CP36"/>
    <mergeCell ref="CM37:CP37"/>
    <mergeCell ref="CM35:CP35"/>
    <mergeCell ref="AX35:AZ35"/>
    <mergeCell ref="BA35:BC35"/>
    <mergeCell ref="AI32:AK32"/>
    <mergeCell ref="AF27:AH27"/>
    <mergeCell ref="BU28:BX28"/>
    <mergeCell ref="BY28:CB28"/>
    <mergeCell ref="BQ29:BT29"/>
    <mergeCell ref="BU29:BX29"/>
    <mergeCell ref="AC32:AE32"/>
    <mergeCell ref="AI27:AK27"/>
    <mergeCell ref="AI28:AK28"/>
    <mergeCell ref="BG27:BI27"/>
    <mergeCell ref="BM27:BP27"/>
    <mergeCell ref="AI29:AK29"/>
    <mergeCell ref="AL32:AN32"/>
    <mergeCell ref="AL29:AN29"/>
    <mergeCell ref="AL28:AN28"/>
    <mergeCell ref="AO29:AQ29"/>
    <mergeCell ref="AO32:AQ32"/>
    <mergeCell ref="AR27:AT27"/>
    <mergeCell ref="AR28:AT28"/>
    <mergeCell ref="AR29:AT29"/>
    <mergeCell ref="AR32:AT32"/>
    <mergeCell ref="AX27:AZ27"/>
    <mergeCell ref="BA27:BC27"/>
    <mergeCell ref="BD27:BF27"/>
    <mergeCell ref="AX28:AZ28"/>
    <mergeCell ref="M29:V29"/>
    <mergeCell ref="BM28:BP28"/>
    <mergeCell ref="BM29:BP29"/>
    <mergeCell ref="BM30:BP30"/>
    <mergeCell ref="BM31:BP31"/>
    <mergeCell ref="M32:V32"/>
    <mergeCell ref="CM29:CP29"/>
    <mergeCell ref="CM31:CP31"/>
    <mergeCell ref="BM33:BP33"/>
    <mergeCell ref="M33:V33"/>
    <mergeCell ref="AX33:AZ33"/>
    <mergeCell ref="BA33:BC33"/>
    <mergeCell ref="BD33:BF33"/>
    <mergeCell ref="BG33:BI33"/>
    <mergeCell ref="BG29:BI29"/>
    <mergeCell ref="BG31:BI31"/>
    <mergeCell ref="BY29:CB29"/>
    <mergeCell ref="CG28:CI28"/>
    <mergeCell ref="AF29:AH29"/>
    <mergeCell ref="AF28:AH28"/>
    <mergeCell ref="AC33:AE33"/>
    <mergeCell ref="AI33:AK33"/>
    <mergeCell ref="AL33:AN33"/>
    <mergeCell ref="AO33:AQ33"/>
    <mergeCell ref="AI34:AK34"/>
    <mergeCell ref="AL34:AN34"/>
    <mergeCell ref="AO34:AQ34"/>
    <mergeCell ref="AR25:AT25"/>
    <mergeCell ref="AR26:AT26"/>
    <mergeCell ref="AR33:AT33"/>
    <mergeCell ref="AR34:AT34"/>
    <mergeCell ref="BA28:BC28"/>
    <mergeCell ref="BD28:BF28"/>
    <mergeCell ref="AX29:AZ29"/>
    <mergeCell ref="BA29:BC29"/>
    <mergeCell ref="AL27:AN27"/>
    <mergeCell ref="AL26:AN26"/>
    <mergeCell ref="AL25:AN25"/>
    <mergeCell ref="AO25:AQ25"/>
    <mergeCell ref="AO26:AQ26"/>
    <mergeCell ref="AO27:AQ27"/>
    <mergeCell ref="BD29:BF29"/>
    <mergeCell ref="AX34:AZ34"/>
    <mergeCell ref="BA34:BC34"/>
    <mergeCell ref="BD34:BF34"/>
    <mergeCell ref="BA32:BC32"/>
    <mergeCell ref="AU32:AW32"/>
    <mergeCell ref="AU29:AW29"/>
    <mergeCell ref="D19:F21"/>
    <mergeCell ref="G19:L21"/>
    <mergeCell ref="G28:L28"/>
    <mergeCell ref="AX15:BB15"/>
    <mergeCell ref="D28:F28"/>
    <mergeCell ref="D27:F27"/>
    <mergeCell ref="M25:V25"/>
    <mergeCell ref="M26:V26"/>
    <mergeCell ref="D22:F22"/>
    <mergeCell ref="D25:F25"/>
    <mergeCell ref="D26:F26"/>
    <mergeCell ref="M27:V27"/>
    <mergeCell ref="M28:V28"/>
    <mergeCell ref="AO28:AQ28"/>
    <mergeCell ref="G22:L24"/>
    <mergeCell ref="M22:V24"/>
    <mergeCell ref="AQ15:AT15"/>
    <mergeCell ref="AO15:AP15"/>
    <mergeCell ref="AJ16:AM16"/>
    <mergeCell ref="AH16:AI16"/>
    <mergeCell ref="G25:L25"/>
    <mergeCell ref="G26:L26"/>
    <mergeCell ref="G27:L27"/>
    <mergeCell ref="BA25:BC25"/>
    <mergeCell ref="BM57:BP57"/>
    <mergeCell ref="BM58:BP58"/>
    <mergeCell ref="BG42:BI42"/>
    <mergeCell ref="BG44:BI44"/>
    <mergeCell ref="BG46:BI46"/>
    <mergeCell ref="BG47:BI47"/>
    <mergeCell ref="BG40:BI40"/>
    <mergeCell ref="BJ40:BL40"/>
    <mergeCell ref="BM40:BP40"/>
    <mergeCell ref="BM41:BP41"/>
    <mergeCell ref="BM50:BP50"/>
    <mergeCell ref="BM52:BP52"/>
    <mergeCell ref="BG57:BI57"/>
    <mergeCell ref="BG58:BI58"/>
    <mergeCell ref="BJ42:BL42"/>
    <mergeCell ref="BJ44:BL44"/>
    <mergeCell ref="BJ46:BL46"/>
    <mergeCell ref="BJ47:BL47"/>
    <mergeCell ref="BJ53:BL53"/>
    <mergeCell ref="BJ55:BL55"/>
    <mergeCell ref="BJ57:BL57"/>
    <mergeCell ref="BJ58:BL58"/>
    <mergeCell ref="BM49:BP49"/>
    <mergeCell ref="BG48:BL49"/>
    <mergeCell ref="CC47:CF47"/>
    <mergeCell ref="BG32:BI32"/>
    <mergeCell ref="CG30:CI30"/>
    <mergeCell ref="CG31:CI31"/>
    <mergeCell ref="BM38:BP38"/>
    <mergeCell ref="BQ30:BT30"/>
    <mergeCell ref="BU30:BX30"/>
    <mergeCell ref="BY30:CB30"/>
    <mergeCell ref="BQ31:BT31"/>
    <mergeCell ref="BU31:BX31"/>
    <mergeCell ref="BY31:CB31"/>
    <mergeCell ref="BM34:BP34"/>
    <mergeCell ref="BM36:BP36"/>
    <mergeCell ref="BJ33:BL33"/>
    <mergeCell ref="CC44:CF44"/>
    <mergeCell ref="BG43:BI43"/>
    <mergeCell ref="BJ43:BL43"/>
    <mergeCell ref="BM43:BP43"/>
    <mergeCell ref="BQ32:BT32"/>
    <mergeCell ref="BU32:BX32"/>
    <mergeCell ref="BY32:CB32"/>
    <mergeCell ref="BQ33:BT33"/>
    <mergeCell ref="BU33:BX33"/>
    <mergeCell ref="BY33:CB33"/>
    <mergeCell ref="EO38:EP38"/>
    <mergeCell ref="DK34:DT34"/>
    <mergeCell ref="BS15:BW15"/>
    <mergeCell ref="BX15:BY15"/>
    <mergeCell ref="CQ25:CT25"/>
    <mergeCell ref="CQ22:CT22"/>
    <mergeCell ref="CM26:CP26"/>
    <mergeCell ref="CY27:DB27"/>
    <mergeCell ref="BJ29:BL29"/>
    <mergeCell ref="BJ28:BL28"/>
    <mergeCell ref="DC25:DF25"/>
    <mergeCell ref="CY26:DB26"/>
    <mergeCell ref="BQ27:BT27"/>
    <mergeCell ref="BU27:BX27"/>
    <mergeCell ref="BY27:CB27"/>
    <mergeCell ref="BQ28:BT28"/>
    <mergeCell ref="DK29:DT29"/>
    <mergeCell ref="DU27:DW27"/>
    <mergeCell ref="CQ32:CT32"/>
    <mergeCell ref="CM30:CP30"/>
    <mergeCell ref="CM32:CP32"/>
    <mergeCell ref="CQ31:CT31"/>
    <mergeCell ref="CY29:DB29"/>
    <mergeCell ref="DK36:DT36"/>
    <mergeCell ref="CU39:DF39"/>
    <mergeCell ref="CU40:CX40"/>
    <mergeCell ref="CG39:CT39"/>
    <mergeCell ref="CM40:CT40"/>
    <mergeCell ref="CG40:CL40"/>
    <mergeCell ref="CU41:CX41"/>
    <mergeCell ref="CY40:DF40"/>
    <mergeCell ref="CG41:CL41"/>
    <mergeCell ref="CG29:CI29"/>
    <mergeCell ref="CY32:DB32"/>
    <mergeCell ref="DC29:DF29"/>
    <mergeCell ref="CY41:DF41"/>
    <mergeCell ref="CY38:DB38"/>
    <mergeCell ref="DC38:DF38"/>
    <mergeCell ref="CU38:CX38"/>
    <mergeCell ref="CJ33:CL33"/>
    <mergeCell ref="CM41:CT41"/>
    <mergeCell ref="CY36:DB36"/>
    <mergeCell ref="CQ38:CT38"/>
    <mergeCell ref="CQ30:CT30"/>
    <mergeCell ref="CG38:CL38"/>
    <mergeCell ref="CM38:CP38"/>
    <mergeCell ref="CQ33:CT33"/>
    <mergeCell ref="CG22:CI22"/>
    <mergeCell ref="CJ22:CL22"/>
    <mergeCell ref="CG25:CI25"/>
    <mergeCell ref="CG26:CI26"/>
    <mergeCell ref="CG35:CI35"/>
    <mergeCell ref="CJ35:CL35"/>
    <mergeCell ref="CG36:CI36"/>
    <mergeCell ref="CJ36:CL36"/>
    <mergeCell ref="DG35:DJ35"/>
    <mergeCell ref="CJ25:CL25"/>
    <mergeCell ref="CJ26:CL26"/>
    <mergeCell ref="CM25:CP25"/>
    <mergeCell ref="CY22:DB22"/>
    <mergeCell ref="DC22:DF22"/>
    <mergeCell ref="DG31:DJ31"/>
    <mergeCell ref="DG32:DJ32"/>
    <mergeCell ref="DG33:DJ33"/>
    <mergeCell ref="DG34:DJ34"/>
    <mergeCell ref="CY25:DB25"/>
    <mergeCell ref="CJ28:CL28"/>
    <mergeCell ref="CJ29:CL29"/>
    <mergeCell ref="CJ30:CL30"/>
    <mergeCell ref="CJ31:CL31"/>
    <mergeCell ref="CJ32:CL32"/>
    <mergeCell ref="DK19:DT21"/>
    <mergeCell ref="CY30:DB30"/>
    <mergeCell ref="CY31:DB31"/>
    <mergeCell ref="DC20:DF21"/>
    <mergeCell ref="DK32:DT32"/>
    <mergeCell ref="CU19:DF19"/>
    <mergeCell ref="CU20:CX21"/>
    <mergeCell ref="DH15:DI15"/>
    <mergeCell ref="DA15:DB15"/>
    <mergeCell ref="CT15:CU15"/>
    <mergeCell ref="DG19:DJ19"/>
    <mergeCell ref="DG20:DJ21"/>
    <mergeCell ref="DG22:DJ22"/>
    <mergeCell ref="DG25:DJ25"/>
    <mergeCell ref="DG26:DJ26"/>
    <mergeCell ref="DG27:DJ27"/>
    <mergeCell ref="CV15:CZ15"/>
    <mergeCell ref="CQ28:CT28"/>
    <mergeCell ref="M30:V31"/>
    <mergeCell ref="BY23:CB23"/>
    <mergeCell ref="BY24:CB24"/>
    <mergeCell ref="BG23:BI23"/>
    <mergeCell ref="BJ23:BL23"/>
    <mergeCell ref="BM23:BP23"/>
    <mergeCell ref="BQ23:BT23"/>
    <mergeCell ref="BU23:BX23"/>
    <mergeCell ref="BG24:BI24"/>
    <mergeCell ref="BJ24:BL24"/>
    <mergeCell ref="BM24:BP24"/>
    <mergeCell ref="BQ24:BT24"/>
    <mergeCell ref="BU24:BX24"/>
    <mergeCell ref="BJ26:BL26"/>
    <mergeCell ref="BM25:BP25"/>
    <mergeCell ref="BM26:BP26"/>
    <mergeCell ref="BG25:BI25"/>
    <mergeCell ref="BJ25:BL25"/>
    <mergeCell ref="BY26:CB26"/>
    <mergeCell ref="BG28:BI28"/>
    <mergeCell ref="BG26:BI26"/>
    <mergeCell ref="BD25:BF25"/>
    <mergeCell ref="AF26:AH26"/>
    <mergeCell ref="AF25:AH25"/>
    <mergeCell ref="DU23:DW23"/>
    <mergeCell ref="DU24:DW24"/>
    <mergeCell ref="W22:Y24"/>
    <mergeCell ref="W30:Y31"/>
    <mergeCell ref="Z30:AB31"/>
    <mergeCell ref="AC30:AE31"/>
    <mergeCell ref="AF30:AH31"/>
    <mergeCell ref="AI30:AK31"/>
    <mergeCell ref="AL30:AN31"/>
    <mergeCell ref="AO30:AQ31"/>
    <mergeCell ref="AR30:AT31"/>
    <mergeCell ref="AU30:AW31"/>
    <mergeCell ref="AX30:AZ31"/>
    <mergeCell ref="BA30:BC31"/>
    <mergeCell ref="BD30:BF31"/>
    <mergeCell ref="CM23:CP23"/>
    <mergeCell ref="CQ23:CT23"/>
    <mergeCell ref="CM24:CP24"/>
    <mergeCell ref="CQ24:CT24"/>
    <mergeCell ref="DK23:DT23"/>
    <mergeCell ref="DK24:DT24"/>
    <mergeCell ref="DG28:DJ28"/>
    <mergeCell ref="DG29:DJ29"/>
    <mergeCell ref="DG30:DJ30"/>
    <mergeCell ref="CC43:CF43"/>
    <mergeCell ref="BG45:BI45"/>
    <mergeCell ref="BJ45:BL45"/>
    <mergeCell ref="BM45:BP45"/>
    <mergeCell ref="BQ45:BT45"/>
    <mergeCell ref="BU45:BX45"/>
    <mergeCell ref="BY45:CB45"/>
    <mergeCell ref="CC45:CF45"/>
    <mergeCell ref="BG56:BI56"/>
    <mergeCell ref="BJ56:BL56"/>
    <mergeCell ref="BM56:BP56"/>
    <mergeCell ref="BG54:BI54"/>
    <mergeCell ref="BJ54:BL54"/>
    <mergeCell ref="BM54:BP54"/>
    <mergeCell ref="BG55:BI55"/>
    <mergeCell ref="BM53:BP53"/>
    <mergeCell ref="BG53:BI53"/>
    <mergeCell ref="BG52:BI52"/>
    <mergeCell ref="BJ52:BL52"/>
    <mergeCell ref="BM55:BP55"/>
    <mergeCell ref="BM47:BP47"/>
    <mergeCell ref="BM44:BP44"/>
    <mergeCell ref="BM46:BP46"/>
    <mergeCell ref="CC46:CF46"/>
    <mergeCell ref="BY44:CB44"/>
    <mergeCell ref="BG51:BI51"/>
    <mergeCell ref="BJ51:BL51"/>
    <mergeCell ref="BM51:BP51"/>
    <mergeCell ref="BM48:BP48"/>
    <mergeCell ref="BG50:BI50"/>
    <mergeCell ref="BJ50:BL50"/>
    <mergeCell ref="BM39:BP39"/>
    <mergeCell ref="BQ38:BT38"/>
    <mergeCell ref="BU38:BX38"/>
    <mergeCell ref="BY38:CB38"/>
    <mergeCell ref="BQ39:BT39"/>
    <mergeCell ref="BQ41:BT41"/>
    <mergeCell ref="BM42:BP42"/>
    <mergeCell ref="BG37:BL38"/>
    <mergeCell ref="BQ47:BT47"/>
    <mergeCell ref="BU47:BX47"/>
    <mergeCell ref="BY47:CB47"/>
  </mergeCells>
  <phoneticPr fontId="1"/>
  <dataValidations count="7">
    <dataValidation type="list" allowBlank="1" showInputMessage="1" showErrorMessage="1" sqref="AA36:AB36 AO32:AO36 W32:W36 BA32:BA36 AX32:AX36 AU32:AU35 BD32:BD36 AR32:AR35 AL32:AL35 AD36:AN36 AI32:AI35 AR36:AW36 AF32:AF35 Z32:Z36 W22 W25:W30 Z22:Z30 AF22:AF30 AI22:AI30 AL22:AL30 AR22:AR30 BD22:BD30 AU22:AU30 AX22:AX30 BA22:BA30 AO22:AO30 AC22:AC30 AC32:AC36" xr:uid="{00000000-0002-0000-0000-000001000000}">
      <formula1>$K$60:$K$61</formula1>
    </dataValidation>
    <dataValidation type="list" allowBlank="1" showInputMessage="1" showErrorMessage="1" sqref="AH14:AT14" xr:uid="{00000000-0002-0000-0000-000002000000}">
      <formula1>$D$75:$D$77</formula1>
    </dataValidation>
    <dataValidation type="list" allowBlank="1" showInputMessage="1" showErrorMessage="1" sqref="BG9:BN9" xr:uid="{00000000-0002-0000-0000-000005000000}">
      <formula1>$D$60:$D$62</formula1>
    </dataValidation>
    <dataValidation type="list" allowBlank="1" showInputMessage="1" showErrorMessage="1" sqref="BJ22:BL36" xr:uid="{00000000-0002-0000-0000-000000000000}">
      <formula1>$K$72:$K$73</formula1>
    </dataValidation>
    <dataValidation type="list" allowBlank="1" showInputMessage="1" showErrorMessage="1" sqref="DK22:DT37" xr:uid="{00000000-0002-0000-0000-000003000000}">
      <formula1>$T$59:$T$64</formula1>
    </dataValidation>
    <dataValidation type="list" allowBlank="1" showInputMessage="1" showErrorMessage="1" sqref="BG22:BI36" xr:uid="{00000000-0002-0000-0000-000006000000}">
      <formula1>$K$68:$K$70</formula1>
    </dataValidation>
    <dataValidation type="list" allowBlank="1" showInputMessage="1" showErrorMessage="1" sqref="DU22:DW37" xr:uid="{00000000-0002-0000-0000-000007000000}">
      <formula1>$T$68:$T$79</formula1>
    </dataValidation>
  </dataValidations>
  <pageMargins left="0.27559055118110237" right="0.31496062992125984" top="0.55118110236220474" bottom="0.19685039370078741" header="0.31496062992125984" footer="0.31496062992125984"/>
  <pageSetup paperSize="9" scale="70" fitToWidth="0" fitToHeight="0" orientation="landscape" r:id="rId1"/>
  <headerFooter scaleWithDoc="0" alignWithMargins="0">
    <oddHeader>&amp;C&amp;16【記入例】３次公募による変更</oddHeader>
  </headerFooter>
  <colBreaks count="1" manualBreakCount="1">
    <brk id="84" max="57" man="1"/>
  </colBreaks>
  <drawing r:id="rId2"/>
  <legacyDrawing r:id="rId3"/>
</worksheet>
</file>